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Évike\2019. augusztus 28-i ülés\Előirányzat módosítás\"/>
    </mc:Choice>
  </mc:AlternateContent>
  <xr:revisionPtr revIDLastSave="0" documentId="8_{4D9E0BE8-7241-4700-BFB3-B44686A3C1E8}" xr6:coauthVersionLast="43" xr6:coauthVersionMax="43" xr10:uidLastSave="{00000000-0000-0000-0000-000000000000}"/>
  <bookViews>
    <workbookView xWindow="-120" yWindow="-120" windowWidth="19440" windowHeight="15000" firstSheet="11" activeTab="15" xr2:uid="{6939EEDF-6F24-4686-B84E-6F54041B8711}"/>
  </bookViews>
  <sheets>
    <sheet name="E_1.1.sz.mell." sheetId="1" r:id="rId1"/>
    <sheet name="E_1.2.sz.mell" sheetId="2" r:id="rId2"/>
    <sheet name="E_1.3.sz.mell." sheetId="3" r:id="rId3"/>
    <sheet name="E_1.4.sz.mell." sheetId="4" r:id="rId4"/>
    <sheet name="E_2.1.sz.mell." sheetId="5" r:id="rId5"/>
    <sheet name="E_2.2.sz.mell." sheetId="6" r:id="rId6"/>
    <sheet name="KV_3.sz.mell." sheetId="13" r:id="rId7"/>
    <sheet name="KV_4.sz.mell." sheetId="14" r:id="rId8"/>
    <sheet name="KV_5.sz.mell." sheetId="15" r:id="rId9"/>
    <sheet name="E_6.sz.mell." sheetId="7" r:id="rId10"/>
    <sheet name="E_7.sz.mell." sheetId="8" r:id="rId11"/>
    <sheet name="KV_8.sz.mell." sheetId="16" r:id="rId12"/>
    <sheet name="E_9.1.sz.mell" sheetId="9" r:id="rId13"/>
    <sheet name="E_9.1.1.sz.mell" sheetId="10" r:id="rId14"/>
    <sheet name="E_9.3.sz.mell" sheetId="11" r:id="rId15"/>
    <sheet name="E_9.3.1.sz.mell" sheetId="12" r:id="rId16"/>
  </sheets>
  <externalReferences>
    <externalReference r:id="rId17"/>
    <externalReference r:id="rId18"/>
  </externalReferences>
  <definedNames>
    <definedName name="_xlnm.Print_Titles" localSheetId="13">'E_9.1.1.sz.mell'!$1:$6</definedName>
    <definedName name="_xlnm.Print_Titles" localSheetId="12">'E_9.1.sz.mell'!$1:$6</definedName>
    <definedName name="_xlnm.Print_Titles" localSheetId="15">'E_9.3.1.sz.mell'!$1:$7</definedName>
    <definedName name="_xlnm.Print_Titles" localSheetId="14">'E_9.3.sz.mell'!$1:$7</definedName>
    <definedName name="_xlnm.Print_Area" localSheetId="0">'E_1.1.sz.mell.'!$A$1:$K$166</definedName>
    <definedName name="_xlnm.Print_Area" localSheetId="1">'E_1.2.sz.mell'!$A$1:$K$166</definedName>
    <definedName name="_xlnm.Print_Area" localSheetId="2">'E_1.3.sz.mell.'!$A$1:$K$166</definedName>
    <definedName name="_xlnm.Print_Area" localSheetId="3">'E_1.4.sz.mell.'!$A$1:$K$166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6" l="1"/>
  <c r="B7" i="16"/>
  <c r="C7" i="16"/>
  <c r="D7" i="16"/>
  <c r="E8" i="16"/>
  <c r="E9" i="16"/>
  <c r="E10" i="16"/>
  <c r="E11" i="16"/>
  <c r="E12" i="16"/>
  <c r="E13" i="16"/>
  <c r="E14" i="16"/>
  <c r="B15" i="16"/>
  <c r="C15" i="16"/>
  <c r="D15" i="16"/>
  <c r="E15" i="16"/>
  <c r="B17" i="16"/>
  <c r="B28" i="16" s="1"/>
  <c r="B38" i="16" s="1"/>
  <c r="C17" i="16"/>
  <c r="D17" i="16"/>
  <c r="D28" i="16" s="1"/>
  <c r="D38" i="16" s="1"/>
  <c r="E18" i="16"/>
  <c r="E24" i="16" s="1"/>
  <c r="E19" i="16"/>
  <c r="E20" i="16"/>
  <c r="E21" i="16"/>
  <c r="E22" i="16"/>
  <c r="E23" i="16"/>
  <c r="B24" i="16"/>
  <c r="C24" i="16"/>
  <c r="D24" i="16"/>
  <c r="D27" i="16"/>
  <c r="C28" i="16"/>
  <c r="E29" i="16"/>
  <c r="E30" i="16"/>
  <c r="E31" i="16"/>
  <c r="E32" i="16"/>
  <c r="E33" i="16"/>
  <c r="E34" i="16"/>
  <c r="E35" i="16"/>
  <c r="B36" i="16"/>
  <c r="C36" i="16"/>
  <c r="D36" i="16"/>
  <c r="E36" i="16"/>
  <c r="C38" i="16"/>
  <c r="E39" i="16"/>
  <c r="E40" i="16"/>
  <c r="E41" i="16"/>
  <c r="E42" i="16"/>
  <c r="E43" i="16"/>
  <c r="B44" i="16"/>
  <c r="C44" i="16"/>
  <c r="D44" i="16"/>
  <c r="E44" i="16"/>
  <c r="E49" i="16"/>
  <c r="E50" i="16"/>
  <c r="E51" i="16"/>
  <c r="E52" i="16"/>
  <c r="E56" i="16" s="1"/>
  <c r="E53" i="16"/>
  <c r="E54" i="16"/>
  <c r="E55" i="16"/>
  <c r="B56" i="16"/>
  <c r="C56" i="16"/>
  <c r="D56" i="16"/>
  <c r="B58" i="16"/>
  <c r="C58" i="16"/>
  <c r="D58" i="16"/>
  <c r="E59" i="16"/>
  <c r="E60" i="16"/>
  <c r="E64" i="16" s="1"/>
  <c r="E61" i="16"/>
  <c r="E62" i="16"/>
  <c r="E63" i="16"/>
  <c r="B64" i="16"/>
  <c r="C64" i="16"/>
  <c r="D64" i="16"/>
  <c r="E69" i="16"/>
  <c r="E70" i="16"/>
  <c r="E71" i="16"/>
  <c r="E72" i="16"/>
  <c r="E73" i="16"/>
  <c r="E74" i="16"/>
  <c r="E75" i="16"/>
  <c r="B76" i="16"/>
  <c r="C76" i="16"/>
  <c r="D76" i="16"/>
  <c r="E76" i="16"/>
  <c r="B78" i="16"/>
  <c r="C78" i="16"/>
  <c r="D78" i="16"/>
  <c r="E79" i="16"/>
  <c r="E80" i="16"/>
  <c r="E81" i="16"/>
  <c r="E82" i="16"/>
  <c r="E83" i="16"/>
  <c r="B84" i="16"/>
  <c r="C84" i="16"/>
  <c r="D84" i="16"/>
  <c r="E84" i="16"/>
  <c r="E90" i="16"/>
  <c r="E91" i="16"/>
  <c r="E92" i="16"/>
  <c r="E93" i="16"/>
  <c r="E94" i="16"/>
  <c r="E95" i="16"/>
  <c r="B96" i="16"/>
  <c r="C96" i="16"/>
  <c r="D96" i="16"/>
  <c r="E96" i="16"/>
  <c r="B98" i="16"/>
  <c r="C98" i="16"/>
  <c r="D98" i="16"/>
  <c r="E99" i="16"/>
  <c r="E100" i="16"/>
  <c r="E101" i="16"/>
  <c r="E102" i="16"/>
  <c r="E103" i="16"/>
  <c r="B104" i="16"/>
  <c r="C104" i="16"/>
  <c r="D104" i="16"/>
  <c r="E104" i="16"/>
  <c r="E110" i="16"/>
  <c r="E111" i="16"/>
  <c r="E112" i="16"/>
  <c r="E113" i="16"/>
  <c r="E117" i="16" s="1"/>
  <c r="E114" i="16"/>
  <c r="E115" i="16"/>
  <c r="E116" i="16"/>
  <c r="B117" i="16"/>
  <c r="C117" i="16"/>
  <c r="D117" i="16"/>
  <c r="B119" i="16"/>
  <c r="C119" i="16"/>
  <c r="D119" i="16"/>
  <c r="E120" i="16"/>
  <c r="E121" i="16"/>
  <c r="E125" i="16" s="1"/>
  <c r="E122" i="16"/>
  <c r="E123" i="16"/>
  <c r="E124" i="16"/>
  <c r="B125" i="16"/>
  <c r="C125" i="16"/>
  <c r="D125" i="16"/>
  <c r="C11" i="15"/>
  <c r="C5" i="14"/>
  <c r="C5" i="15" s="1"/>
  <c r="C6" i="14"/>
  <c r="C14" i="14"/>
  <c r="E5" i="13"/>
  <c r="C7" i="13"/>
  <c r="D7" i="13" s="1"/>
  <c r="E7" i="13" s="1"/>
  <c r="F9" i="13"/>
  <c r="F10" i="13"/>
  <c r="F11" i="13"/>
  <c r="F12" i="13"/>
  <c r="F13" i="13"/>
  <c r="C14" i="13"/>
  <c r="D14" i="13"/>
  <c r="E14" i="13"/>
  <c r="F14" i="13"/>
  <c r="B3" i="12" l="1"/>
  <c r="E5" i="12"/>
  <c r="K5" i="12"/>
  <c r="C10" i="12"/>
  <c r="D10" i="12"/>
  <c r="E10" i="12"/>
  <c r="F10" i="12"/>
  <c r="G10" i="12"/>
  <c r="H10" i="12"/>
  <c r="I10" i="12"/>
  <c r="J11" i="12"/>
  <c r="J10" i="12" s="1"/>
  <c r="K11" i="12"/>
  <c r="K10" i="12" s="1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C22" i="12"/>
  <c r="D22" i="12"/>
  <c r="E22" i="12"/>
  <c r="F22" i="12"/>
  <c r="G22" i="12"/>
  <c r="H22" i="12"/>
  <c r="I22" i="12"/>
  <c r="J23" i="12"/>
  <c r="J24" i="12"/>
  <c r="K24" i="12" s="1"/>
  <c r="J25" i="12"/>
  <c r="K25" i="12" s="1"/>
  <c r="J26" i="12"/>
  <c r="K26" i="12" s="1"/>
  <c r="C28" i="12"/>
  <c r="D28" i="12"/>
  <c r="E28" i="12"/>
  <c r="F28" i="12"/>
  <c r="G28" i="12"/>
  <c r="H28" i="12"/>
  <c r="I28" i="12"/>
  <c r="J29" i="12"/>
  <c r="J28" i="12" s="1"/>
  <c r="K29" i="12"/>
  <c r="K28" i="12" s="1"/>
  <c r="J30" i="12"/>
  <c r="K30" i="12"/>
  <c r="J31" i="12"/>
  <c r="K31" i="12"/>
  <c r="C32" i="12"/>
  <c r="D32" i="12"/>
  <c r="E32" i="12"/>
  <c r="F32" i="12"/>
  <c r="G32" i="12"/>
  <c r="H32" i="12"/>
  <c r="I32" i="12"/>
  <c r="J33" i="12"/>
  <c r="J34" i="12"/>
  <c r="K34" i="12" s="1"/>
  <c r="J35" i="12"/>
  <c r="K35" i="12" s="1"/>
  <c r="J36" i="12"/>
  <c r="K36" i="12" s="1"/>
  <c r="J37" i="12"/>
  <c r="K37" i="12" s="1"/>
  <c r="E38" i="12"/>
  <c r="I38" i="12"/>
  <c r="C39" i="12"/>
  <c r="D39" i="12"/>
  <c r="E39" i="12"/>
  <c r="F39" i="12"/>
  <c r="G39" i="12"/>
  <c r="H39" i="12"/>
  <c r="I39" i="12"/>
  <c r="J40" i="12"/>
  <c r="J41" i="12"/>
  <c r="K41" i="12" s="1"/>
  <c r="J42" i="12"/>
  <c r="K42" i="12" s="1"/>
  <c r="E43" i="12"/>
  <c r="I43" i="12"/>
  <c r="C45" i="12"/>
  <c r="D45" i="12"/>
  <c r="E45" i="12"/>
  <c r="F45" i="12"/>
  <c r="G45" i="12"/>
  <c r="H45" i="12"/>
  <c r="I45" i="12"/>
  <c r="J46" i="12"/>
  <c r="J47" i="12"/>
  <c r="K47" i="12" s="1"/>
  <c r="J48" i="12"/>
  <c r="K48" i="12" s="1"/>
  <c r="J49" i="12"/>
  <c r="K49" i="12" s="1"/>
  <c r="J50" i="12"/>
  <c r="K50" i="12" s="1"/>
  <c r="C51" i="12"/>
  <c r="C57" i="12" s="1"/>
  <c r="D51" i="12"/>
  <c r="E51" i="12"/>
  <c r="E57" i="12" s="1"/>
  <c r="F51" i="12"/>
  <c r="G51" i="12"/>
  <c r="G57" i="12" s="1"/>
  <c r="H51" i="12"/>
  <c r="I51" i="12"/>
  <c r="I57" i="12" s="1"/>
  <c r="J52" i="12"/>
  <c r="J51" i="12" s="1"/>
  <c r="K52" i="12"/>
  <c r="K51" i="12" s="1"/>
  <c r="J53" i="12"/>
  <c r="K53" i="12"/>
  <c r="J54" i="12"/>
  <c r="K54" i="12"/>
  <c r="J55" i="12"/>
  <c r="K55" i="12"/>
  <c r="J56" i="12"/>
  <c r="K56" i="12"/>
  <c r="D57" i="12"/>
  <c r="F57" i="12"/>
  <c r="H57" i="12"/>
  <c r="J59" i="12"/>
  <c r="K59" i="12" s="1"/>
  <c r="J60" i="12"/>
  <c r="K60" i="12" s="1"/>
  <c r="B2" i="11"/>
  <c r="B2" i="12" s="1"/>
  <c r="I5" i="11"/>
  <c r="K5" i="11"/>
  <c r="C10" i="11"/>
  <c r="D10" i="11"/>
  <c r="E10" i="11"/>
  <c r="F10" i="11"/>
  <c r="G10" i="11"/>
  <c r="H10" i="11"/>
  <c r="I10" i="11"/>
  <c r="I38" i="11" s="1"/>
  <c r="I43" i="11" s="1"/>
  <c r="J11" i="11"/>
  <c r="J10" i="11" s="1"/>
  <c r="K11" i="11"/>
  <c r="K10" i="11" s="1"/>
  <c r="J12" i="11"/>
  <c r="K12" i="11"/>
  <c r="J13" i="11"/>
  <c r="K13" i="11"/>
  <c r="J14" i="11"/>
  <c r="K14" i="11"/>
  <c r="J15" i="11"/>
  <c r="K15" i="11"/>
  <c r="J16" i="11"/>
  <c r="K16" i="11"/>
  <c r="J17" i="11"/>
  <c r="K17" i="11"/>
  <c r="J18" i="11"/>
  <c r="K18" i="11"/>
  <c r="J19" i="11"/>
  <c r="K19" i="11"/>
  <c r="J20" i="11"/>
  <c r="K20" i="11"/>
  <c r="J21" i="11"/>
  <c r="K21" i="11"/>
  <c r="C22" i="11"/>
  <c r="D22" i="11"/>
  <c r="E22" i="11"/>
  <c r="F22" i="11"/>
  <c r="G22" i="11"/>
  <c r="H22" i="11"/>
  <c r="I22" i="11"/>
  <c r="J23" i="11"/>
  <c r="J24" i="11"/>
  <c r="K24" i="11" s="1"/>
  <c r="J25" i="11"/>
  <c r="K25" i="11" s="1"/>
  <c r="J26" i="11"/>
  <c r="K26" i="11" s="1"/>
  <c r="C28" i="11"/>
  <c r="D28" i="11"/>
  <c r="E28" i="11"/>
  <c r="F28" i="11"/>
  <c r="G28" i="11"/>
  <c r="H28" i="11"/>
  <c r="I28" i="11"/>
  <c r="J29" i="11"/>
  <c r="J28" i="11" s="1"/>
  <c r="K29" i="11"/>
  <c r="K28" i="11" s="1"/>
  <c r="J30" i="11"/>
  <c r="K30" i="11"/>
  <c r="J31" i="11"/>
  <c r="K31" i="11"/>
  <c r="C32" i="11"/>
  <c r="D32" i="11"/>
  <c r="E32" i="11"/>
  <c r="F32" i="11"/>
  <c r="G32" i="11"/>
  <c r="H32" i="11"/>
  <c r="I32" i="11"/>
  <c r="J33" i="11"/>
  <c r="J34" i="11"/>
  <c r="K34" i="11" s="1"/>
  <c r="J35" i="11"/>
  <c r="K35" i="11" s="1"/>
  <c r="J36" i="11"/>
  <c r="K36" i="11" s="1"/>
  <c r="J37" i="11"/>
  <c r="K37" i="11" s="1"/>
  <c r="C39" i="11"/>
  <c r="D39" i="11"/>
  <c r="E39" i="11"/>
  <c r="F39" i="11"/>
  <c r="G39" i="11"/>
  <c r="H39" i="11"/>
  <c r="I39" i="11"/>
  <c r="J40" i="11"/>
  <c r="J41" i="11"/>
  <c r="K41" i="11" s="1"/>
  <c r="J42" i="11"/>
  <c r="K42" i="11" s="1"/>
  <c r="C45" i="11"/>
  <c r="D45" i="11"/>
  <c r="E45" i="11"/>
  <c r="F45" i="11"/>
  <c r="G45" i="11"/>
  <c r="H45" i="11"/>
  <c r="I45" i="11"/>
  <c r="J46" i="11"/>
  <c r="J47" i="11"/>
  <c r="K47" i="11" s="1"/>
  <c r="J48" i="11"/>
  <c r="K48" i="11" s="1"/>
  <c r="J49" i="11"/>
  <c r="K49" i="11" s="1"/>
  <c r="J50" i="11"/>
  <c r="K50" i="11" s="1"/>
  <c r="C51" i="11"/>
  <c r="C57" i="11" s="1"/>
  <c r="D51" i="11"/>
  <c r="E51" i="11"/>
  <c r="E57" i="11" s="1"/>
  <c r="F51" i="11"/>
  <c r="G51" i="11"/>
  <c r="G57" i="11" s="1"/>
  <c r="H51" i="11"/>
  <c r="I51" i="11"/>
  <c r="I57" i="11" s="1"/>
  <c r="J52" i="11"/>
  <c r="J51" i="11" s="1"/>
  <c r="K52" i="11"/>
  <c r="K51" i="11" s="1"/>
  <c r="J53" i="11"/>
  <c r="K53" i="11"/>
  <c r="J54" i="11"/>
  <c r="K54" i="11"/>
  <c r="J55" i="11"/>
  <c r="K55" i="11"/>
  <c r="J56" i="11"/>
  <c r="K56" i="11"/>
  <c r="D57" i="11"/>
  <c r="F57" i="11"/>
  <c r="H57" i="11"/>
  <c r="J59" i="11"/>
  <c r="K59" i="11" s="1"/>
  <c r="J60" i="11"/>
  <c r="K60" i="11" s="1"/>
  <c r="B2" i="10"/>
  <c r="C5" i="10"/>
  <c r="D5" i="10"/>
  <c r="E5" i="10"/>
  <c r="F5" i="10"/>
  <c r="G5" i="10"/>
  <c r="H5" i="10"/>
  <c r="I5" i="10"/>
  <c r="K5" i="10"/>
  <c r="C8" i="10"/>
  <c r="D8" i="10"/>
  <c r="D65" i="10" s="1"/>
  <c r="D90" i="10" s="1"/>
  <c r="E8" i="10"/>
  <c r="F8" i="10"/>
  <c r="G8" i="10"/>
  <c r="H8" i="10"/>
  <c r="I8" i="10"/>
  <c r="J9" i="10"/>
  <c r="K9" i="10" s="1"/>
  <c r="J10" i="10"/>
  <c r="K10" i="10" s="1"/>
  <c r="J11" i="10"/>
  <c r="K11" i="10" s="1"/>
  <c r="J12" i="10"/>
  <c r="K12" i="10" s="1"/>
  <c r="J13" i="10"/>
  <c r="K13" i="10" s="1"/>
  <c r="J14" i="10"/>
  <c r="K14" i="10" s="1"/>
  <c r="C15" i="10"/>
  <c r="D15" i="10"/>
  <c r="E15" i="10"/>
  <c r="F15" i="10"/>
  <c r="G15" i="10"/>
  <c r="H15" i="10"/>
  <c r="I15" i="10"/>
  <c r="J16" i="10"/>
  <c r="J15" i="10" s="1"/>
  <c r="K16" i="10"/>
  <c r="K15" i="10" s="1"/>
  <c r="J17" i="10"/>
  <c r="K17" i="10"/>
  <c r="J18" i="10"/>
  <c r="K18" i="10"/>
  <c r="J19" i="10"/>
  <c r="K19" i="10"/>
  <c r="J20" i="10"/>
  <c r="K20" i="10"/>
  <c r="J21" i="10"/>
  <c r="K21" i="10"/>
  <c r="C22" i="10"/>
  <c r="D22" i="10"/>
  <c r="E22" i="10"/>
  <c r="F22" i="10"/>
  <c r="G22" i="10"/>
  <c r="H22" i="10"/>
  <c r="I22" i="10"/>
  <c r="J23" i="10"/>
  <c r="K23" i="10" s="1"/>
  <c r="J24" i="10"/>
  <c r="K24" i="10" s="1"/>
  <c r="J25" i="10"/>
  <c r="K25" i="10" s="1"/>
  <c r="J26" i="10"/>
  <c r="K26" i="10" s="1"/>
  <c r="J27" i="10"/>
  <c r="K27" i="10" s="1"/>
  <c r="J28" i="10"/>
  <c r="K28" i="10" s="1"/>
  <c r="C29" i="10"/>
  <c r="D29" i="10"/>
  <c r="E29" i="10"/>
  <c r="F29" i="10"/>
  <c r="G29" i="10"/>
  <c r="H29" i="10"/>
  <c r="I29" i="10"/>
  <c r="J30" i="10"/>
  <c r="J29" i="10" s="1"/>
  <c r="K30" i="10"/>
  <c r="K29" i="10" s="1"/>
  <c r="J31" i="10"/>
  <c r="K31" i="10"/>
  <c r="J32" i="10"/>
  <c r="K32" i="10"/>
  <c r="J33" i="10"/>
  <c r="K33" i="10"/>
  <c r="J34" i="10"/>
  <c r="K34" i="10"/>
  <c r="J35" i="10"/>
  <c r="K35" i="10"/>
  <c r="J36" i="10"/>
  <c r="K36" i="10"/>
  <c r="C37" i="10"/>
  <c r="D37" i="10"/>
  <c r="E37" i="10"/>
  <c r="F37" i="10"/>
  <c r="G37" i="10"/>
  <c r="H37" i="10"/>
  <c r="I37" i="10"/>
  <c r="J38" i="10"/>
  <c r="K38" i="10" s="1"/>
  <c r="J39" i="10"/>
  <c r="K39" i="10" s="1"/>
  <c r="J40" i="10"/>
  <c r="K40" i="10" s="1"/>
  <c r="J41" i="10"/>
  <c r="K41" i="10" s="1"/>
  <c r="J42" i="10"/>
  <c r="K42" i="10" s="1"/>
  <c r="J43" i="10"/>
  <c r="K43" i="10" s="1"/>
  <c r="J44" i="10"/>
  <c r="K44" i="10" s="1"/>
  <c r="J45" i="10"/>
  <c r="K45" i="10" s="1"/>
  <c r="J46" i="10"/>
  <c r="K46" i="10" s="1"/>
  <c r="J47" i="10"/>
  <c r="K47" i="10" s="1"/>
  <c r="J48" i="10"/>
  <c r="K48" i="10" s="1"/>
  <c r="C49" i="10"/>
  <c r="D49" i="10"/>
  <c r="E49" i="10"/>
  <c r="F49" i="10"/>
  <c r="G49" i="10"/>
  <c r="H49" i="10"/>
  <c r="I49" i="10"/>
  <c r="J50" i="10"/>
  <c r="J49" i="10" s="1"/>
  <c r="K50" i="10"/>
  <c r="K49" i="10" s="1"/>
  <c r="J51" i="10"/>
  <c r="K51" i="10"/>
  <c r="J52" i="10"/>
  <c r="K52" i="10"/>
  <c r="J53" i="10"/>
  <c r="K53" i="10"/>
  <c r="J54" i="10"/>
  <c r="K54" i="10"/>
  <c r="C55" i="10"/>
  <c r="D55" i="10"/>
  <c r="E55" i="10"/>
  <c r="F55" i="10"/>
  <c r="G55" i="10"/>
  <c r="H55" i="10"/>
  <c r="I55" i="10"/>
  <c r="J56" i="10"/>
  <c r="J57" i="10"/>
  <c r="K57" i="10" s="1"/>
  <c r="J58" i="10"/>
  <c r="K58" i="10" s="1"/>
  <c r="J59" i="10"/>
  <c r="K59" i="10" s="1"/>
  <c r="C60" i="10"/>
  <c r="D60" i="10"/>
  <c r="E60" i="10"/>
  <c r="F60" i="10"/>
  <c r="G60" i="10"/>
  <c r="H60" i="10"/>
  <c r="I60" i="10"/>
  <c r="J61" i="10"/>
  <c r="J60" i="10" s="1"/>
  <c r="K61" i="10"/>
  <c r="K60" i="10" s="1"/>
  <c r="J62" i="10"/>
  <c r="K62" i="10"/>
  <c r="J63" i="10"/>
  <c r="K63" i="10"/>
  <c r="J64" i="10"/>
  <c r="K64" i="10"/>
  <c r="H65" i="10"/>
  <c r="H90" i="10" s="1"/>
  <c r="C66" i="10"/>
  <c r="D66" i="10"/>
  <c r="E66" i="10"/>
  <c r="F66" i="10"/>
  <c r="G66" i="10"/>
  <c r="H66" i="10"/>
  <c r="I66" i="10"/>
  <c r="J67" i="10"/>
  <c r="J66" i="10" s="1"/>
  <c r="K67" i="10"/>
  <c r="K66" i="10" s="1"/>
  <c r="J68" i="10"/>
  <c r="K68" i="10"/>
  <c r="J69" i="10"/>
  <c r="K69" i="10"/>
  <c r="C70" i="10"/>
  <c r="D70" i="10"/>
  <c r="E70" i="10"/>
  <c r="F70" i="10"/>
  <c r="G70" i="10"/>
  <c r="H70" i="10"/>
  <c r="I70" i="10"/>
  <c r="J71" i="10"/>
  <c r="J72" i="10"/>
  <c r="K72" i="10" s="1"/>
  <c r="J73" i="10"/>
  <c r="K73" i="10" s="1"/>
  <c r="J74" i="10"/>
  <c r="K74" i="10" s="1"/>
  <c r="C75" i="10"/>
  <c r="D75" i="10"/>
  <c r="E75" i="10"/>
  <c r="F75" i="10"/>
  <c r="G75" i="10"/>
  <c r="H75" i="10"/>
  <c r="I75" i="10"/>
  <c r="J76" i="10"/>
  <c r="J75" i="10" s="1"/>
  <c r="K76" i="10"/>
  <c r="K75" i="10" s="1"/>
  <c r="J77" i="10"/>
  <c r="K77" i="10"/>
  <c r="C78" i="10"/>
  <c r="D78" i="10"/>
  <c r="E78" i="10"/>
  <c r="F78" i="10"/>
  <c r="G78" i="10"/>
  <c r="H78" i="10"/>
  <c r="I78" i="10"/>
  <c r="J79" i="10"/>
  <c r="J80" i="10"/>
  <c r="K80" i="10" s="1"/>
  <c r="J81" i="10"/>
  <c r="K81" i="10" s="1"/>
  <c r="C82" i="10"/>
  <c r="D82" i="10"/>
  <c r="E82" i="10"/>
  <c r="F82" i="10"/>
  <c r="G82" i="10"/>
  <c r="H82" i="10"/>
  <c r="I82" i="10"/>
  <c r="J83" i="10"/>
  <c r="J82" i="10" s="1"/>
  <c r="K83" i="10"/>
  <c r="K82" i="10" s="1"/>
  <c r="J84" i="10"/>
  <c r="K84" i="10"/>
  <c r="J85" i="10"/>
  <c r="K85" i="10"/>
  <c r="J86" i="10"/>
  <c r="K86" i="10"/>
  <c r="J87" i="10"/>
  <c r="K87" i="10"/>
  <c r="J88" i="10"/>
  <c r="K88" i="10"/>
  <c r="D89" i="10"/>
  <c r="F89" i="10"/>
  <c r="H89" i="10"/>
  <c r="C93" i="10"/>
  <c r="D93" i="10"/>
  <c r="E93" i="10"/>
  <c r="F93" i="10"/>
  <c r="G93" i="10"/>
  <c r="H93" i="10"/>
  <c r="I93" i="10"/>
  <c r="J94" i="10"/>
  <c r="J95" i="10"/>
  <c r="K95" i="10" s="1"/>
  <c r="J96" i="10"/>
  <c r="K96" i="10" s="1"/>
  <c r="J97" i="10"/>
  <c r="K97" i="10" s="1"/>
  <c r="J98" i="10"/>
  <c r="K98" i="10" s="1"/>
  <c r="J99" i="10"/>
  <c r="K99" i="10" s="1"/>
  <c r="J100" i="10"/>
  <c r="K100" i="10" s="1"/>
  <c r="J101" i="10"/>
  <c r="K101" i="10" s="1"/>
  <c r="J102" i="10"/>
  <c r="K102" i="10" s="1"/>
  <c r="J103" i="10"/>
  <c r="K103" i="10" s="1"/>
  <c r="J104" i="10"/>
  <c r="K104" i="10" s="1"/>
  <c r="J105" i="10"/>
  <c r="K105" i="10" s="1"/>
  <c r="J106" i="10"/>
  <c r="K106" i="10" s="1"/>
  <c r="J107" i="10"/>
  <c r="K107" i="10" s="1"/>
  <c r="J108" i="10"/>
  <c r="K108" i="10" s="1"/>
  <c r="J109" i="10"/>
  <c r="K109" i="10" s="1"/>
  <c r="J110" i="10"/>
  <c r="K110" i="10" s="1"/>
  <c r="J111" i="10"/>
  <c r="K111" i="10" s="1"/>
  <c r="J112" i="10"/>
  <c r="K112" i="10" s="1"/>
  <c r="J113" i="10"/>
  <c r="K113" i="10" s="1"/>
  <c r="C114" i="10"/>
  <c r="C128" i="10" s="1"/>
  <c r="D114" i="10"/>
  <c r="E114" i="10"/>
  <c r="E128" i="10" s="1"/>
  <c r="F114" i="10"/>
  <c r="G114" i="10"/>
  <c r="G128" i="10" s="1"/>
  <c r="H114" i="10"/>
  <c r="I114" i="10"/>
  <c r="I128" i="10" s="1"/>
  <c r="J115" i="10"/>
  <c r="J114" i="10" s="1"/>
  <c r="K115" i="10"/>
  <c r="K114" i="10" s="1"/>
  <c r="J116" i="10"/>
  <c r="K116" i="10"/>
  <c r="J117" i="10"/>
  <c r="K117" i="10"/>
  <c r="J118" i="10"/>
  <c r="K118" i="10"/>
  <c r="J119" i="10"/>
  <c r="K119" i="10"/>
  <c r="J120" i="10"/>
  <c r="K120" i="10"/>
  <c r="J121" i="10"/>
  <c r="K121" i="10"/>
  <c r="J122" i="10"/>
  <c r="K122" i="10"/>
  <c r="J123" i="10"/>
  <c r="K123" i="10"/>
  <c r="J124" i="10"/>
  <c r="K124" i="10"/>
  <c r="J125" i="10"/>
  <c r="K125" i="10"/>
  <c r="J126" i="10"/>
  <c r="K126" i="10"/>
  <c r="J127" i="10"/>
  <c r="K127" i="10"/>
  <c r="D128" i="10"/>
  <c r="F128" i="10"/>
  <c r="H128" i="10"/>
  <c r="C129" i="10"/>
  <c r="D129" i="10"/>
  <c r="E129" i="10"/>
  <c r="F129" i="10"/>
  <c r="G129" i="10"/>
  <c r="H129" i="10"/>
  <c r="I129" i="10"/>
  <c r="J130" i="10"/>
  <c r="J129" i="10" s="1"/>
  <c r="K130" i="10"/>
  <c r="K129" i="10" s="1"/>
  <c r="J131" i="10"/>
  <c r="K131" i="10"/>
  <c r="J132" i="10"/>
  <c r="K132" i="10"/>
  <c r="C133" i="10"/>
  <c r="D133" i="10"/>
  <c r="E133" i="10"/>
  <c r="F133" i="10"/>
  <c r="G133" i="10"/>
  <c r="H133" i="10"/>
  <c r="I133" i="10"/>
  <c r="J134" i="10"/>
  <c r="J135" i="10"/>
  <c r="K135" i="10" s="1"/>
  <c r="J136" i="10"/>
  <c r="K136" i="10" s="1"/>
  <c r="J137" i="10"/>
  <c r="K137" i="10" s="1"/>
  <c r="J138" i="10"/>
  <c r="K138" i="10" s="1"/>
  <c r="J139" i="10"/>
  <c r="K139" i="10" s="1"/>
  <c r="C140" i="10"/>
  <c r="D140" i="10"/>
  <c r="E140" i="10"/>
  <c r="F140" i="10"/>
  <c r="G140" i="10"/>
  <c r="H140" i="10"/>
  <c r="I140" i="10"/>
  <c r="J141" i="10"/>
  <c r="J140" i="10" s="1"/>
  <c r="K141" i="10"/>
  <c r="K140" i="10" s="1"/>
  <c r="J142" i="10"/>
  <c r="K142" i="10"/>
  <c r="J143" i="10"/>
  <c r="K143" i="10"/>
  <c r="J144" i="10"/>
  <c r="K144" i="10"/>
  <c r="J145" i="10"/>
  <c r="K145" i="10"/>
  <c r="C146" i="10"/>
  <c r="D146" i="10"/>
  <c r="E146" i="10"/>
  <c r="F146" i="10"/>
  <c r="G146" i="10"/>
  <c r="H146" i="10"/>
  <c r="I146" i="10"/>
  <c r="J147" i="10"/>
  <c r="J148" i="10"/>
  <c r="K148" i="10" s="1"/>
  <c r="J149" i="10"/>
  <c r="K149" i="10" s="1"/>
  <c r="J150" i="10"/>
  <c r="K150" i="10" s="1"/>
  <c r="J151" i="10"/>
  <c r="K151" i="10" s="1"/>
  <c r="J152" i="10"/>
  <c r="K152" i="10" s="1"/>
  <c r="J153" i="10"/>
  <c r="K153" i="10" s="1"/>
  <c r="E154" i="10"/>
  <c r="I154" i="10"/>
  <c r="J157" i="10"/>
  <c r="K157" i="10" s="1"/>
  <c r="J158" i="10"/>
  <c r="K158" i="10" s="1"/>
  <c r="B2" i="9"/>
  <c r="C5" i="9"/>
  <c r="D5" i="9"/>
  <c r="E5" i="9"/>
  <c r="E5" i="11" s="1"/>
  <c r="F5" i="9"/>
  <c r="G5" i="9"/>
  <c r="H5" i="9"/>
  <c r="I5" i="9"/>
  <c r="I5" i="12" s="1"/>
  <c r="K5" i="9"/>
  <c r="C8" i="9"/>
  <c r="D8" i="9"/>
  <c r="E8" i="9"/>
  <c r="F8" i="9"/>
  <c r="G8" i="9"/>
  <c r="H8" i="9"/>
  <c r="I8" i="9"/>
  <c r="J9" i="9"/>
  <c r="J8" i="9" s="1"/>
  <c r="K9" i="9"/>
  <c r="K8" i="9" s="1"/>
  <c r="J10" i="9"/>
  <c r="K10" i="9"/>
  <c r="J11" i="9"/>
  <c r="K11" i="9"/>
  <c r="J12" i="9"/>
  <c r="K12" i="9"/>
  <c r="J13" i="9"/>
  <c r="K13" i="9"/>
  <c r="J14" i="9"/>
  <c r="K14" i="9"/>
  <c r="C15" i="9"/>
  <c r="D15" i="9"/>
  <c r="D65" i="9" s="1"/>
  <c r="D90" i="9" s="1"/>
  <c r="E15" i="9"/>
  <c r="F15" i="9"/>
  <c r="G15" i="9"/>
  <c r="H15" i="9"/>
  <c r="H65" i="9" s="1"/>
  <c r="H90" i="9" s="1"/>
  <c r="I15" i="9"/>
  <c r="J16" i="9"/>
  <c r="K16" i="9" s="1"/>
  <c r="J17" i="9"/>
  <c r="K17" i="9" s="1"/>
  <c r="J18" i="9"/>
  <c r="K18" i="9" s="1"/>
  <c r="J19" i="9"/>
  <c r="K19" i="9" s="1"/>
  <c r="J20" i="9"/>
  <c r="K20" i="9" s="1"/>
  <c r="J21" i="9"/>
  <c r="K21" i="9" s="1"/>
  <c r="C22" i="9"/>
  <c r="D22" i="9"/>
  <c r="E22" i="9"/>
  <c r="F22" i="9"/>
  <c r="G22" i="9"/>
  <c r="H22" i="9"/>
  <c r="I22" i="9"/>
  <c r="J23" i="9"/>
  <c r="J22" i="9" s="1"/>
  <c r="K23" i="9"/>
  <c r="K22" i="9" s="1"/>
  <c r="J24" i="9"/>
  <c r="K24" i="9"/>
  <c r="J25" i="9"/>
  <c r="K25" i="9"/>
  <c r="J26" i="9"/>
  <c r="K26" i="9"/>
  <c r="J27" i="9"/>
  <c r="K27" i="9"/>
  <c r="J28" i="9"/>
  <c r="K28" i="9"/>
  <c r="C29" i="9"/>
  <c r="D29" i="9"/>
  <c r="E29" i="9"/>
  <c r="F29" i="9"/>
  <c r="G29" i="9"/>
  <c r="H29" i="9"/>
  <c r="I29" i="9"/>
  <c r="J30" i="9"/>
  <c r="K30" i="9" s="1"/>
  <c r="J31" i="9"/>
  <c r="K31" i="9" s="1"/>
  <c r="J32" i="9"/>
  <c r="K32" i="9" s="1"/>
  <c r="J33" i="9"/>
  <c r="K33" i="9" s="1"/>
  <c r="J34" i="9"/>
  <c r="K34" i="9" s="1"/>
  <c r="J35" i="9"/>
  <c r="K35" i="9" s="1"/>
  <c r="J36" i="9"/>
  <c r="K36" i="9" s="1"/>
  <c r="C37" i="9"/>
  <c r="C65" i="9" s="1"/>
  <c r="D37" i="9"/>
  <c r="E37" i="9"/>
  <c r="E65" i="9" s="1"/>
  <c r="F37" i="9"/>
  <c r="G37" i="9"/>
  <c r="G65" i="9" s="1"/>
  <c r="H37" i="9"/>
  <c r="I37" i="9"/>
  <c r="I65" i="9" s="1"/>
  <c r="J38" i="9"/>
  <c r="J37" i="9" s="1"/>
  <c r="K38" i="9"/>
  <c r="K37" i="9" s="1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C49" i="9"/>
  <c r="D49" i="9"/>
  <c r="E49" i="9"/>
  <c r="F49" i="9"/>
  <c r="G49" i="9"/>
  <c r="H49" i="9"/>
  <c r="I49" i="9"/>
  <c r="J50" i="9"/>
  <c r="J51" i="9"/>
  <c r="K51" i="9"/>
  <c r="J52" i="9"/>
  <c r="K52" i="9"/>
  <c r="J53" i="9"/>
  <c r="K53" i="9"/>
  <c r="J54" i="9"/>
  <c r="K54" i="9"/>
  <c r="C55" i="9"/>
  <c r="D55" i="9"/>
  <c r="E55" i="9"/>
  <c r="F55" i="9"/>
  <c r="G55" i="9"/>
  <c r="H55" i="9"/>
  <c r="I55" i="9"/>
  <c r="J56" i="9"/>
  <c r="K56" i="9" s="1"/>
  <c r="J57" i="9"/>
  <c r="K57" i="9" s="1"/>
  <c r="J58" i="9"/>
  <c r="K58" i="9" s="1"/>
  <c r="J59" i="9"/>
  <c r="K59" i="9" s="1"/>
  <c r="C60" i="9"/>
  <c r="D60" i="9"/>
  <c r="E60" i="9"/>
  <c r="F60" i="9"/>
  <c r="G60" i="9"/>
  <c r="H60" i="9"/>
  <c r="I60" i="9"/>
  <c r="J61" i="9"/>
  <c r="J60" i="9" s="1"/>
  <c r="K61" i="9"/>
  <c r="K60" i="9" s="1"/>
  <c r="J62" i="9"/>
  <c r="K62" i="9"/>
  <c r="J63" i="9"/>
  <c r="K63" i="9"/>
  <c r="J64" i="9"/>
  <c r="K64" i="9"/>
  <c r="F65" i="9"/>
  <c r="C66" i="9"/>
  <c r="D66" i="9"/>
  <c r="E66" i="9"/>
  <c r="F66" i="9"/>
  <c r="G66" i="9"/>
  <c r="H66" i="9"/>
  <c r="I66" i="9"/>
  <c r="J67" i="9"/>
  <c r="J66" i="9" s="1"/>
  <c r="K67" i="9"/>
  <c r="K66" i="9" s="1"/>
  <c r="J68" i="9"/>
  <c r="K68" i="9"/>
  <c r="J69" i="9"/>
  <c r="K69" i="9"/>
  <c r="C70" i="9"/>
  <c r="D70" i="9"/>
  <c r="E70" i="9"/>
  <c r="F70" i="9"/>
  <c r="F89" i="9" s="1"/>
  <c r="G70" i="9"/>
  <c r="H70" i="9"/>
  <c r="I70" i="9"/>
  <c r="J71" i="9"/>
  <c r="K71" i="9" s="1"/>
  <c r="J72" i="9"/>
  <c r="K72" i="9" s="1"/>
  <c r="J73" i="9"/>
  <c r="K73" i="9" s="1"/>
  <c r="J74" i="9"/>
  <c r="K74" i="9" s="1"/>
  <c r="C75" i="9"/>
  <c r="D75" i="9"/>
  <c r="E75" i="9"/>
  <c r="F75" i="9"/>
  <c r="G75" i="9"/>
  <c r="H75" i="9"/>
  <c r="I75" i="9"/>
  <c r="J76" i="9"/>
  <c r="J75" i="9" s="1"/>
  <c r="K76" i="9"/>
  <c r="K75" i="9" s="1"/>
  <c r="J77" i="9"/>
  <c r="K77" i="9"/>
  <c r="C78" i="9"/>
  <c r="D78" i="9"/>
  <c r="E78" i="9"/>
  <c r="F78" i="9"/>
  <c r="G78" i="9"/>
  <c r="H78" i="9"/>
  <c r="I78" i="9"/>
  <c r="J79" i="9"/>
  <c r="K79" i="9" s="1"/>
  <c r="J80" i="9"/>
  <c r="K80" i="9" s="1"/>
  <c r="J81" i="9"/>
  <c r="K81" i="9" s="1"/>
  <c r="C82" i="9"/>
  <c r="D82" i="9"/>
  <c r="E82" i="9"/>
  <c r="F82" i="9"/>
  <c r="G82" i="9"/>
  <c r="H82" i="9"/>
  <c r="I82" i="9"/>
  <c r="J83" i="9"/>
  <c r="J82" i="9" s="1"/>
  <c r="K83" i="9"/>
  <c r="K82" i="9" s="1"/>
  <c r="J84" i="9"/>
  <c r="K84" i="9"/>
  <c r="J85" i="9"/>
  <c r="K85" i="9"/>
  <c r="J86" i="9"/>
  <c r="K86" i="9"/>
  <c r="J87" i="9"/>
  <c r="K87" i="9"/>
  <c r="J88" i="9"/>
  <c r="K88" i="9"/>
  <c r="D89" i="9"/>
  <c r="H89" i="9"/>
  <c r="C93" i="9"/>
  <c r="D93" i="9"/>
  <c r="D128" i="9" s="1"/>
  <c r="E93" i="9"/>
  <c r="F93" i="9"/>
  <c r="G93" i="9"/>
  <c r="H93" i="9"/>
  <c r="H128" i="9" s="1"/>
  <c r="I93" i="9"/>
  <c r="J94" i="9"/>
  <c r="K94" i="9" s="1"/>
  <c r="J95" i="9"/>
  <c r="K95" i="9" s="1"/>
  <c r="J96" i="9"/>
  <c r="K96" i="9" s="1"/>
  <c r="J97" i="9"/>
  <c r="K97" i="9" s="1"/>
  <c r="J98" i="9"/>
  <c r="K98" i="9" s="1"/>
  <c r="J99" i="9"/>
  <c r="K99" i="9" s="1"/>
  <c r="J100" i="9"/>
  <c r="K100" i="9" s="1"/>
  <c r="J101" i="9"/>
  <c r="K101" i="9" s="1"/>
  <c r="J102" i="9"/>
  <c r="K102" i="9" s="1"/>
  <c r="J103" i="9"/>
  <c r="K103" i="9" s="1"/>
  <c r="J104" i="9"/>
  <c r="K104" i="9" s="1"/>
  <c r="J105" i="9"/>
  <c r="K105" i="9" s="1"/>
  <c r="J106" i="9"/>
  <c r="K106" i="9" s="1"/>
  <c r="J107" i="9"/>
  <c r="K107" i="9" s="1"/>
  <c r="J108" i="9"/>
  <c r="K108" i="9" s="1"/>
  <c r="J109" i="9"/>
  <c r="K109" i="9" s="1"/>
  <c r="J110" i="9"/>
  <c r="K110" i="9" s="1"/>
  <c r="J111" i="9"/>
  <c r="K111" i="9" s="1"/>
  <c r="J112" i="9"/>
  <c r="K112" i="9" s="1"/>
  <c r="J113" i="9"/>
  <c r="K113" i="9" s="1"/>
  <c r="C114" i="9"/>
  <c r="C128" i="9" s="1"/>
  <c r="D114" i="9"/>
  <c r="E114" i="9"/>
  <c r="E128" i="9" s="1"/>
  <c r="F114" i="9"/>
  <c r="G114" i="9"/>
  <c r="G128" i="9" s="1"/>
  <c r="H114" i="9"/>
  <c r="I114" i="9"/>
  <c r="I128" i="9" s="1"/>
  <c r="J115" i="9"/>
  <c r="J114" i="9" s="1"/>
  <c r="K115" i="9"/>
  <c r="K114" i="9" s="1"/>
  <c r="J116" i="9"/>
  <c r="K116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5" i="9"/>
  <c r="K125" i="9"/>
  <c r="J126" i="9"/>
  <c r="K126" i="9"/>
  <c r="J127" i="9"/>
  <c r="K127" i="9"/>
  <c r="F128" i="9"/>
  <c r="C129" i="9"/>
  <c r="D129" i="9"/>
  <c r="E129" i="9"/>
  <c r="F129" i="9"/>
  <c r="G129" i="9"/>
  <c r="H129" i="9"/>
  <c r="I129" i="9"/>
  <c r="J130" i="9"/>
  <c r="J129" i="9" s="1"/>
  <c r="K130" i="9"/>
  <c r="K129" i="9" s="1"/>
  <c r="J131" i="9"/>
  <c r="K131" i="9"/>
  <c r="J132" i="9"/>
  <c r="K132" i="9"/>
  <c r="C133" i="9"/>
  <c r="D133" i="9"/>
  <c r="E133" i="9"/>
  <c r="F133" i="9"/>
  <c r="G133" i="9"/>
  <c r="H133" i="9"/>
  <c r="I133" i="9"/>
  <c r="J134" i="9"/>
  <c r="K134" i="9" s="1"/>
  <c r="J135" i="9"/>
  <c r="K135" i="9" s="1"/>
  <c r="J136" i="9"/>
  <c r="K136" i="9" s="1"/>
  <c r="J137" i="9"/>
  <c r="K137" i="9" s="1"/>
  <c r="J138" i="9"/>
  <c r="K138" i="9" s="1"/>
  <c r="J139" i="9"/>
  <c r="K139" i="9" s="1"/>
  <c r="C140" i="9"/>
  <c r="D140" i="9"/>
  <c r="E140" i="9"/>
  <c r="F140" i="9"/>
  <c r="G140" i="9"/>
  <c r="H140" i="9"/>
  <c r="I140" i="9"/>
  <c r="J141" i="9"/>
  <c r="J140" i="9" s="1"/>
  <c r="K141" i="9"/>
  <c r="K140" i="9" s="1"/>
  <c r="J142" i="9"/>
  <c r="K142" i="9"/>
  <c r="J143" i="9"/>
  <c r="K143" i="9"/>
  <c r="J144" i="9"/>
  <c r="K144" i="9"/>
  <c r="J145" i="9"/>
  <c r="K145" i="9"/>
  <c r="C146" i="9"/>
  <c r="D146" i="9"/>
  <c r="E146" i="9"/>
  <c r="F146" i="9"/>
  <c r="G146" i="9"/>
  <c r="H146" i="9"/>
  <c r="I146" i="9"/>
  <c r="J147" i="9"/>
  <c r="K147" i="9" s="1"/>
  <c r="J148" i="9"/>
  <c r="K148" i="9" s="1"/>
  <c r="J149" i="9"/>
  <c r="K149" i="9" s="1"/>
  <c r="J150" i="9"/>
  <c r="K150" i="9" s="1"/>
  <c r="J151" i="9"/>
  <c r="K151" i="9" s="1"/>
  <c r="J152" i="9"/>
  <c r="K152" i="9" s="1"/>
  <c r="J153" i="9"/>
  <c r="K153" i="9" s="1"/>
  <c r="C154" i="9"/>
  <c r="E154" i="9"/>
  <c r="G154" i="9"/>
  <c r="I154" i="9"/>
  <c r="J157" i="9"/>
  <c r="K157" i="9" s="1"/>
  <c r="J158" i="9"/>
  <c r="K158" i="9" s="1"/>
  <c r="D5" i="8"/>
  <c r="E5" i="8"/>
  <c r="H7" i="8"/>
  <c r="H8" i="8"/>
  <c r="I8" i="8" s="1"/>
  <c r="H9" i="8"/>
  <c r="I9" i="8" s="1"/>
  <c r="H10" i="8"/>
  <c r="I10" i="8" s="1"/>
  <c r="H11" i="8"/>
  <c r="I11" i="8" s="1"/>
  <c r="H12" i="8"/>
  <c r="I12" i="8" s="1"/>
  <c r="H13" i="8"/>
  <c r="I13" i="8" s="1"/>
  <c r="H14" i="8"/>
  <c r="I14" i="8" s="1"/>
  <c r="H15" i="8"/>
  <c r="I15" i="8" s="1"/>
  <c r="H16" i="8"/>
  <c r="I16" i="8" s="1"/>
  <c r="H17" i="8"/>
  <c r="I17" i="8" s="1"/>
  <c r="H18" i="8"/>
  <c r="I18" i="8" s="1"/>
  <c r="H19" i="8"/>
  <c r="I19" i="8" s="1"/>
  <c r="H20" i="8"/>
  <c r="I20" i="8" s="1"/>
  <c r="H21" i="8"/>
  <c r="I21" i="8" s="1"/>
  <c r="H22" i="8"/>
  <c r="I22" i="8" s="1"/>
  <c r="H23" i="8"/>
  <c r="I23" i="8" s="1"/>
  <c r="H24" i="8"/>
  <c r="I24" i="8" s="1"/>
  <c r="B25" i="8"/>
  <c r="D25" i="8"/>
  <c r="E25" i="8"/>
  <c r="D5" i="7"/>
  <c r="E5" i="7"/>
  <c r="I5" i="7"/>
  <c r="I5" i="8" s="1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H23" i="7"/>
  <c r="I23" i="7"/>
  <c r="H24" i="7"/>
  <c r="I24" i="7"/>
  <c r="B25" i="7"/>
  <c r="D25" i="7"/>
  <c r="E25" i="7"/>
  <c r="H25" i="7"/>
  <c r="H4" i="6"/>
  <c r="E6" i="6"/>
  <c r="I6" i="6"/>
  <c r="E7" i="6"/>
  <c r="I7" i="6"/>
  <c r="E8" i="6"/>
  <c r="I8" i="6"/>
  <c r="E9" i="6"/>
  <c r="I9" i="6"/>
  <c r="E10" i="6"/>
  <c r="I10" i="6"/>
  <c r="E11" i="6"/>
  <c r="I11" i="6"/>
  <c r="E12" i="6"/>
  <c r="I12" i="6"/>
  <c r="E13" i="6"/>
  <c r="I13" i="6"/>
  <c r="E14" i="6"/>
  <c r="I14" i="6"/>
  <c r="E15" i="6"/>
  <c r="I15" i="6"/>
  <c r="E16" i="6"/>
  <c r="I16" i="6"/>
  <c r="C17" i="6"/>
  <c r="G32" i="6" s="1"/>
  <c r="D17" i="6"/>
  <c r="E17" i="6"/>
  <c r="I32" i="6" s="1"/>
  <c r="G17" i="6"/>
  <c r="H17" i="6"/>
  <c r="D32" i="6" s="1"/>
  <c r="I17" i="6"/>
  <c r="C18" i="6"/>
  <c r="D18" i="6"/>
  <c r="I18" i="6"/>
  <c r="E19" i="6"/>
  <c r="E18" i="6" s="1"/>
  <c r="I19" i="6"/>
  <c r="E20" i="6"/>
  <c r="I20" i="6"/>
  <c r="E21" i="6"/>
  <c r="I21" i="6"/>
  <c r="E22" i="6"/>
  <c r="I22" i="6"/>
  <c r="E23" i="6"/>
  <c r="I23" i="6"/>
  <c r="C24" i="6"/>
  <c r="D24" i="6"/>
  <c r="I24" i="6"/>
  <c r="E25" i="6"/>
  <c r="E24" i="6" s="1"/>
  <c r="I25" i="6"/>
  <c r="E26" i="6"/>
  <c r="I26" i="6"/>
  <c r="E27" i="6"/>
  <c r="I27" i="6"/>
  <c r="E28" i="6"/>
  <c r="I28" i="6"/>
  <c r="E29" i="6"/>
  <c r="I29" i="6"/>
  <c r="C30" i="6"/>
  <c r="D30" i="6"/>
  <c r="G30" i="6"/>
  <c r="H30" i="6"/>
  <c r="I30" i="6"/>
  <c r="C31" i="6"/>
  <c r="G33" i="6" s="1"/>
  <c r="D31" i="6"/>
  <c r="G31" i="6"/>
  <c r="H31" i="6"/>
  <c r="D33" i="6" s="1"/>
  <c r="I31" i="6"/>
  <c r="C32" i="6"/>
  <c r="H32" i="6"/>
  <c r="I2" i="5"/>
  <c r="I2" i="6" s="1"/>
  <c r="H4" i="5"/>
  <c r="E6" i="5"/>
  <c r="I6" i="5"/>
  <c r="E7" i="5"/>
  <c r="I7" i="5"/>
  <c r="E8" i="5"/>
  <c r="I8" i="5"/>
  <c r="E9" i="5"/>
  <c r="I9" i="5"/>
  <c r="E10" i="5"/>
  <c r="I10" i="5"/>
  <c r="E11" i="5"/>
  <c r="I11" i="5"/>
  <c r="E12" i="5"/>
  <c r="I12" i="5"/>
  <c r="E13" i="5"/>
  <c r="I13" i="5"/>
  <c r="E14" i="5"/>
  <c r="I14" i="5"/>
  <c r="E15" i="5"/>
  <c r="I15" i="5"/>
  <c r="E16" i="5"/>
  <c r="I16" i="5"/>
  <c r="I17" i="5"/>
  <c r="C18" i="5"/>
  <c r="D18" i="5"/>
  <c r="G18" i="5"/>
  <c r="H18" i="5"/>
  <c r="I18" i="5"/>
  <c r="C19" i="5"/>
  <c r="D19" i="5"/>
  <c r="D29" i="5" s="1"/>
  <c r="I19" i="5"/>
  <c r="E20" i="5"/>
  <c r="E19" i="5" s="1"/>
  <c r="I20" i="5"/>
  <c r="E21" i="5"/>
  <c r="E22" i="5"/>
  <c r="I22" i="5"/>
  <c r="E23" i="5"/>
  <c r="I23" i="5"/>
  <c r="C24" i="5"/>
  <c r="D24" i="5"/>
  <c r="I24" i="5"/>
  <c r="E25" i="5"/>
  <c r="E24" i="5" s="1"/>
  <c r="E29" i="5" s="1"/>
  <c r="I25" i="5"/>
  <c r="E26" i="5"/>
  <c r="I26" i="5"/>
  <c r="E27" i="5"/>
  <c r="I27" i="5"/>
  <c r="E28" i="5"/>
  <c r="I28" i="5"/>
  <c r="C29" i="5"/>
  <c r="G29" i="5"/>
  <c r="H29" i="5"/>
  <c r="H30" i="5" s="1"/>
  <c r="C30" i="5"/>
  <c r="C31" i="5"/>
  <c r="H31" i="5"/>
  <c r="A3" i="4"/>
  <c r="C8" i="4"/>
  <c r="C11" i="4"/>
  <c r="D11" i="4"/>
  <c r="E11" i="4"/>
  <c r="F11" i="4"/>
  <c r="G11" i="4"/>
  <c r="H11" i="4"/>
  <c r="I11" i="4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C18" i="4"/>
  <c r="D18" i="4"/>
  <c r="E18" i="4"/>
  <c r="F18" i="4"/>
  <c r="G18" i="4"/>
  <c r="H18" i="4"/>
  <c r="I18" i="4"/>
  <c r="J19" i="4"/>
  <c r="J18" i="4" s="1"/>
  <c r="K19" i="4"/>
  <c r="K18" i="4" s="1"/>
  <c r="J20" i="4"/>
  <c r="K20" i="4"/>
  <c r="J21" i="4"/>
  <c r="K21" i="4"/>
  <c r="J22" i="4"/>
  <c r="K22" i="4"/>
  <c r="J23" i="4"/>
  <c r="K23" i="4"/>
  <c r="J24" i="4"/>
  <c r="K24" i="4"/>
  <c r="C25" i="4"/>
  <c r="D25" i="4"/>
  <c r="E25" i="4"/>
  <c r="F25" i="4"/>
  <c r="G25" i="4"/>
  <c r="H25" i="4"/>
  <c r="I25" i="4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C32" i="4"/>
  <c r="D32" i="4"/>
  <c r="E32" i="4"/>
  <c r="F32" i="4"/>
  <c r="G32" i="4"/>
  <c r="H32" i="4"/>
  <c r="I32" i="4"/>
  <c r="J33" i="4"/>
  <c r="J32" i="4" s="1"/>
  <c r="K33" i="4"/>
  <c r="K32" i="4" s="1"/>
  <c r="J34" i="4"/>
  <c r="K34" i="4"/>
  <c r="J35" i="4"/>
  <c r="K35" i="4"/>
  <c r="J36" i="4"/>
  <c r="K36" i="4"/>
  <c r="J37" i="4"/>
  <c r="K37" i="4"/>
  <c r="J38" i="4"/>
  <c r="K38" i="4"/>
  <c r="J39" i="4"/>
  <c r="K39" i="4"/>
  <c r="C40" i="4"/>
  <c r="D40" i="4"/>
  <c r="E40" i="4"/>
  <c r="F40" i="4"/>
  <c r="G40" i="4"/>
  <c r="H40" i="4"/>
  <c r="I40" i="4"/>
  <c r="J41" i="4"/>
  <c r="K41" i="4" s="1"/>
  <c r="J42" i="4"/>
  <c r="K42" i="4" s="1"/>
  <c r="J43" i="4"/>
  <c r="K43" i="4" s="1"/>
  <c r="J44" i="4"/>
  <c r="K44" i="4" s="1"/>
  <c r="J45" i="4"/>
  <c r="K45" i="4" s="1"/>
  <c r="J46" i="4"/>
  <c r="K46" i="4" s="1"/>
  <c r="J47" i="4"/>
  <c r="K47" i="4" s="1"/>
  <c r="J48" i="4"/>
  <c r="K48" i="4" s="1"/>
  <c r="J49" i="4"/>
  <c r="K49" i="4" s="1"/>
  <c r="J50" i="4"/>
  <c r="K50" i="4" s="1"/>
  <c r="J51" i="4"/>
  <c r="K51" i="4" s="1"/>
  <c r="C52" i="4"/>
  <c r="D52" i="4"/>
  <c r="E52" i="4"/>
  <c r="F52" i="4"/>
  <c r="G52" i="4"/>
  <c r="H52" i="4"/>
  <c r="I52" i="4"/>
  <c r="J53" i="4"/>
  <c r="J52" i="4" s="1"/>
  <c r="K53" i="4"/>
  <c r="K52" i="4" s="1"/>
  <c r="J54" i="4"/>
  <c r="K54" i="4"/>
  <c r="J55" i="4"/>
  <c r="K55" i="4"/>
  <c r="J56" i="4"/>
  <c r="K56" i="4"/>
  <c r="J57" i="4"/>
  <c r="K57" i="4"/>
  <c r="C58" i="4"/>
  <c r="D58" i="4"/>
  <c r="D68" i="4" s="1"/>
  <c r="E58" i="4"/>
  <c r="F58" i="4"/>
  <c r="G58" i="4"/>
  <c r="H58" i="4"/>
  <c r="H68" i="4" s="1"/>
  <c r="I58" i="4"/>
  <c r="J59" i="4"/>
  <c r="K59" i="4" s="1"/>
  <c r="J60" i="4"/>
  <c r="K60" i="4" s="1"/>
  <c r="J61" i="4"/>
  <c r="K61" i="4" s="1"/>
  <c r="J62" i="4"/>
  <c r="K62" i="4" s="1"/>
  <c r="C63" i="4"/>
  <c r="D63" i="4"/>
  <c r="E63" i="4"/>
  <c r="F63" i="4"/>
  <c r="G63" i="4"/>
  <c r="H63" i="4"/>
  <c r="I63" i="4"/>
  <c r="J64" i="4"/>
  <c r="J63" i="4" s="1"/>
  <c r="K64" i="4"/>
  <c r="K63" i="4" s="1"/>
  <c r="J65" i="4"/>
  <c r="K65" i="4"/>
  <c r="J66" i="4"/>
  <c r="K66" i="4"/>
  <c r="J67" i="4"/>
  <c r="K67" i="4"/>
  <c r="F68" i="4"/>
  <c r="C69" i="4"/>
  <c r="D69" i="4"/>
  <c r="E69" i="4"/>
  <c r="F69" i="4"/>
  <c r="G69" i="4"/>
  <c r="H69" i="4"/>
  <c r="I69" i="4"/>
  <c r="J70" i="4"/>
  <c r="J69" i="4" s="1"/>
  <c r="K70" i="4"/>
  <c r="K69" i="4" s="1"/>
  <c r="J71" i="4"/>
  <c r="K71" i="4"/>
  <c r="J72" i="4"/>
  <c r="K72" i="4"/>
  <c r="C73" i="4"/>
  <c r="D73" i="4"/>
  <c r="E73" i="4"/>
  <c r="F73" i="4"/>
  <c r="F92" i="4" s="1"/>
  <c r="F166" i="4" s="1"/>
  <c r="G73" i="4"/>
  <c r="H73" i="4"/>
  <c r="I73" i="4"/>
  <c r="J74" i="4"/>
  <c r="K74" i="4" s="1"/>
  <c r="J75" i="4"/>
  <c r="K75" i="4" s="1"/>
  <c r="J76" i="4"/>
  <c r="K76" i="4" s="1"/>
  <c r="J77" i="4"/>
  <c r="K77" i="4" s="1"/>
  <c r="C78" i="4"/>
  <c r="D78" i="4"/>
  <c r="E78" i="4"/>
  <c r="F78" i="4"/>
  <c r="G78" i="4"/>
  <c r="H78" i="4"/>
  <c r="I78" i="4"/>
  <c r="J79" i="4"/>
  <c r="J78" i="4" s="1"/>
  <c r="K79" i="4"/>
  <c r="K78" i="4" s="1"/>
  <c r="J80" i="4"/>
  <c r="K80" i="4"/>
  <c r="C81" i="4"/>
  <c r="D81" i="4"/>
  <c r="E81" i="4"/>
  <c r="F81" i="4"/>
  <c r="G81" i="4"/>
  <c r="H81" i="4"/>
  <c r="I81" i="4"/>
  <c r="J82" i="4"/>
  <c r="K82" i="4" s="1"/>
  <c r="J83" i="4"/>
  <c r="K83" i="4" s="1"/>
  <c r="J84" i="4"/>
  <c r="K84" i="4" s="1"/>
  <c r="C85" i="4"/>
  <c r="D85" i="4"/>
  <c r="E85" i="4"/>
  <c r="F85" i="4"/>
  <c r="G85" i="4"/>
  <c r="H85" i="4"/>
  <c r="I85" i="4"/>
  <c r="J86" i="4"/>
  <c r="J85" i="4" s="1"/>
  <c r="K86" i="4"/>
  <c r="K85" i="4" s="1"/>
  <c r="J87" i="4"/>
  <c r="K87" i="4"/>
  <c r="J88" i="4"/>
  <c r="K88" i="4"/>
  <c r="J89" i="4"/>
  <c r="K89" i="4"/>
  <c r="J90" i="4"/>
  <c r="K90" i="4"/>
  <c r="J91" i="4"/>
  <c r="K91" i="4"/>
  <c r="D92" i="4"/>
  <c r="H92" i="4"/>
  <c r="K96" i="4"/>
  <c r="C97" i="4"/>
  <c r="C100" i="4"/>
  <c r="C135" i="4" s="1"/>
  <c r="D100" i="4"/>
  <c r="E100" i="4"/>
  <c r="F100" i="4"/>
  <c r="G100" i="4"/>
  <c r="G135" i="4" s="1"/>
  <c r="H100" i="4"/>
  <c r="I100" i="4"/>
  <c r="J101" i="4"/>
  <c r="J100" i="4" s="1"/>
  <c r="K101" i="4"/>
  <c r="K100" i="4" s="1"/>
  <c r="J102" i="4"/>
  <c r="K102" i="4"/>
  <c r="J103" i="4"/>
  <c r="K103" i="4"/>
  <c r="J104" i="4"/>
  <c r="K104" i="4"/>
  <c r="J105" i="4"/>
  <c r="K105" i="4"/>
  <c r="J106" i="4"/>
  <c r="K106" i="4"/>
  <c r="J107" i="4"/>
  <c r="K107" i="4"/>
  <c r="J108" i="4"/>
  <c r="K108" i="4"/>
  <c r="J109" i="4"/>
  <c r="K109" i="4"/>
  <c r="J110" i="4"/>
  <c r="K110" i="4"/>
  <c r="J111" i="4"/>
  <c r="K111" i="4"/>
  <c r="J112" i="4"/>
  <c r="K112" i="4"/>
  <c r="J113" i="4"/>
  <c r="K113" i="4"/>
  <c r="J114" i="4"/>
  <c r="K114" i="4"/>
  <c r="J115" i="4"/>
  <c r="K115" i="4"/>
  <c r="J116" i="4"/>
  <c r="K116" i="4"/>
  <c r="J117" i="4"/>
  <c r="K117" i="4"/>
  <c r="J118" i="4"/>
  <c r="K118" i="4"/>
  <c r="J119" i="4"/>
  <c r="K119" i="4"/>
  <c r="J120" i="4"/>
  <c r="K120" i="4"/>
  <c r="C121" i="4"/>
  <c r="D121" i="4"/>
  <c r="D135" i="4" s="1"/>
  <c r="E121" i="4"/>
  <c r="F121" i="4"/>
  <c r="F135" i="4" s="1"/>
  <c r="G121" i="4"/>
  <c r="H121" i="4"/>
  <c r="H135" i="4" s="1"/>
  <c r="I121" i="4"/>
  <c r="J122" i="4"/>
  <c r="K122" i="4" s="1"/>
  <c r="J123" i="4"/>
  <c r="K123" i="4" s="1"/>
  <c r="J124" i="4"/>
  <c r="K124" i="4" s="1"/>
  <c r="J125" i="4"/>
  <c r="K125" i="4" s="1"/>
  <c r="J126" i="4"/>
  <c r="K126" i="4" s="1"/>
  <c r="J127" i="4"/>
  <c r="K127" i="4" s="1"/>
  <c r="J128" i="4"/>
  <c r="K128" i="4" s="1"/>
  <c r="J129" i="4"/>
  <c r="K129" i="4" s="1"/>
  <c r="J130" i="4"/>
  <c r="K130" i="4" s="1"/>
  <c r="J131" i="4"/>
  <c r="K131" i="4" s="1"/>
  <c r="J132" i="4"/>
  <c r="K132" i="4" s="1"/>
  <c r="J133" i="4"/>
  <c r="K133" i="4" s="1"/>
  <c r="J134" i="4"/>
  <c r="K134" i="4" s="1"/>
  <c r="E135" i="4"/>
  <c r="I135" i="4"/>
  <c r="C136" i="4"/>
  <c r="D136" i="4"/>
  <c r="E136" i="4"/>
  <c r="F136" i="4"/>
  <c r="G136" i="4"/>
  <c r="H136" i="4"/>
  <c r="I136" i="4"/>
  <c r="J137" i="4"/>
  <c r="K137" i="4" s="1"/>
  <c r="J138" i="4"/>
  <c r="K138" i="4" s="1"/>
  <c r="J139" i="4"/>
  <c r="K139" i="4" s="1"/>
  <c r="C140" i="4"/>
  <c r="D140" i="4"/>
  <c r="E140" i="4"/>
  <c r="F140" i="4"/>
  <c r="G140" i="4"/>
  <c r="H140" i="4"/>
  <c r="I140" i="4"/>
  <c r="J141" i="4"/>
  <c r="J140" i="4" s="1"/>
  <c r="K141" i="4"/>
  <c r="K140" i="4" s="1"/>
  <c r="J142" i="4"/>
  <c r="K142" i="4"/>
  <c r="J143" i="4"/>
  <c r="K143" i="4"/>
  <c r="J144" i="4"/>
  <c r="K144" i="4"/>
  <c r="J145" i="4"/>
  <c r="K145" i="4"/>
  <c r="J146" i="4"/>
  <c r="K146" i="4"/>
  <c r="C147" i="4"/>
  <c r="D147" i="4"/>
  <c r="D160" i="4" s="1"/>
  <c r="D166" i="4" s="1"/>
  <c r="E147" i="4"/>
  <c r="F147" i="4"/>
  <c r="G147" i="4"/>
  <c r="H147" i="4"/>
  <c r="H160" i="4" s="1"/>
  <c r="H166" i="4" s="1"/>
  <c r="I147" i="4"/>
  <c r="J148" i="4"/>
  <c r="K148" i="4" s="1"/>
  <c r="J149" i="4"/>
  <c r="K149" i="4" s="1"/>
  <c r="J150" i="4"/>
  <c r="K150" i="4" s="1"/>
  <c r="J151" i="4"/>
  <c r="K151" i="4" s="1"/>
  <c r="C152" i="4"/>
  <c r="D152" i="4"/>
  <c r="E152" i="4"/>
  <c r="F152" i="4"/>
  <c r="G152" i="4"/>
  <c r="H152" i="4"/>
  <c r="I152" i="4"/>
  <c r="J153" i="4"/>
  <c r="J152" i="4" s="1"/>
  <c r="K153" i="4"/>
  <c r="K152" i="4" s="1"/>
  <c r="J154" i="4"/>
  <c r="K154" i="4"/>
  <c r="J155" i="4"/>
  <c r="K155" i="4"/>
  <c r="J156" i="4"/>
  <c r="K156" i="4"/>
  <c r="J157" i="4"/>
  <c r="K157" i="4"/>
  <c r="J158" i="4"/>
  <c r="K158" i="4"/>
  <c r="J159" i="4"/>
  <c r="K159" i="4"/>
  <c r="F160" i="4"/>
  <c r="K164" i="4"/>
  <c r="A3" i="3"/>
  <c r="C8" i="3"/>
  <c r="F9" i="3"/>
  <c r="F9" i="4" s="1"/>
  <c r="F98" i="4" s="1"/>
  <c r="K9" i="3"/>
  <c r="K9" i="4" s="1"/>
  <c r="K98" i="4" s="1"/>
  <c r="C11" i="3"/>
  <c r="D11" i="3"/>
  <c r="E11" i="3"/>
  <c r="F11" i="3"/>
  <c r="F68" i="3" s="1"/>
  <c r="G11" i="3"/>
  <c r="H11" i="3"/>
  <c r="H68" i="3" s="1"/>
  <c r="I11" i="3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C18" i="3"/>
  <c r="D18" i="3"/>
  <c r="E18" i="3"/>
  <c r="F18" i="3"/>
  <c r="G18" i="3"/>
  <c r="H18" i="3"/>
  <c r="I18" i="3"/>
  <c r="J19" i="3"/>
  <c r="J18" i="3" s="1"/>
  <c r="K19" i="3"/>
  <c r="K18" i="3" s="1"/>
  <c r="J20" i="3"/>
  <c r="K20" i="3"/>
  <c r="J21" i="3"/>
  <c r="K21" i="3"/>
  <c r="J22" i="3"/>
  <c r="K22" i="3"/>
  <c r="J23" i="3"/>
  <c r="K23" i="3"/>
  <c r="J24" i="3"/>
  <c r="K24" i="3"/>
  <c r="C25" i="3"/>
  <c r="D25" i="3"/>
  <c r="E25" i="3"/>
  <c r="F25" i="3"/>
  <c r="G25" i="3"/>
  <c r="H25" i="3"/>
  <c r="I25" i="3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C32" i="3"/>
  <c r="D32" i="3"/>
  <c r="E32" i="3"/>
  <c r="F32" i="3"/>
  <c r="G32" i="3"/>
  <c r="H32" i="3"/>
  <c r="I32" i="3"/>
  <c r="J33" i="3"/>
  <c r="J32" i="3" s="1"/>
  <c r="K33" i="3"/>
  <c r="K32" i="3" s="1"/>
  <c r="J34" i="3"/>
  <c r="K34" i="3"/>
  <c r="J35" i="3"/>
  <c r="K35" i="3"/>
  <c r="J36" i="3"/>
  <c r="K36" i="3"/>
  <c r="J37" i="3"/>
  <c r="K37" i="3"/>
  <c r="J38" i="3"/>
  <c r="K38" i="3"/>
  <c r="J39" i="3"/>
  <c r="K39" i="3"/>
  <c r="C40" i="3"/>
  <c r="D40" i="3"/>
  <c r="E40" i="3"/>
  <c r="F40" i="3"/>
  <c r="G40" i="3"/>
  <c r="H40" i="3"/>
  <c r="I40" i="3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J49" i="3"/>
  <c r="K49" i="3" s="1"/>
  <c r="J50" i="3"/>
  <c r="K50" i="3" s="1"/>
  <c r="J51" i="3"/>
  <c r="K51" i="3" s="1"/>
  <c r="C52" i="3"/>
  <c r="D52" i="3"/>
  <c r="E52" i="3"/>
  <c r="F52" i="3"/>
  <c r="G52" i="3"/>
  <c r="H52" i="3"/>
  <c r="I52" i="3"/>
  <c r="J53" i="3"/>
  <c r="J52" i="3" s="1"/>
  <c r="K53" i="3"/>
  <c r="K52" i="3" s="1"/>
  <c r="J54" i="3"/>
  <c r="K54" i="3"/>
  <c r="J55" i="3"/>
  <c r="K55" i="3"/>
  <c r="J56" i="3"/>
  <c r="K56" i="3"/>
  <c r="J57" i="3"/>
  <c r="K57" i="3"/>
  <c r="C58" i="3"/>
  <c r="D58" i="3"/>
  <c r="E58" i="3"/>
  <c r="F58" i="3"/>
  <c r="G58" i="3"/>
  <c r="H58" i="3"/>
  <c r="I58" i="3"/>
  <c r="J59" i="3"/>
  <c r="K59" i="3" s="1"/>
  <c r="J60" i="3"/>
  <c r="K60" i="3" s="1"/>
  <c r="J61" i="3"/>
  <c r="K61" i="3" s="1"/>
  <c r="J62" i="3"/>
  <c r="K62" i="3" s="1"/>
  <c r="C63" i="3"/>
  <c r="D63" i="3"/>
  <c r="E63" i="3"/>
  <c r="F63" i="3"/>
  <c r="G63" i="3"/>
  <c r="H63" i="3"/>
  <c r="I63" i="3"/>
  <c r="J64" i="3"/>
  <c r="J63" i="3" s="1"/>
  <c r="K64" i="3"/>
  <c r="K63" i="3" s="1"/>
  <c r="J65" i="3"/>
  <c r="K65" i="3"/>
  <c r="J66" i="3"/>
  <c r="K66" i="3"/>
  <c r="J67" i="3"/>
  <c r="K67" i="3"/>
  <c r="D68" i="3"/>
  <c r="G68" i="3"/>
  <c r="G93" i="3" s="1"/>
  <c r="I68" i="3"/>
  <c r="I93" i="3" s="1"/>
  <c r="C69" i="3"/>
  <c r="D69" i="3"/>
  <c r="D92" i="3" s="1"/>
  <c r="E69" i="3"/>
  <c r="F69" i="3"/>
  <c r="F92" i="3" s="1"/>
  <c r="G69" i="3"/>
  <c r="H69" i="3"/>
  <c r="H92" i="3" s="1"/>
  <c r="I69" i="3"/>
  <c r="J70" i="3"/>
  <c r="K70" i="3" s="1"/>
  <c r="J71" i="3"/>
  <c r="K71" i="3" s="1"/>
  <c r="J72" i="3"/>
  <c r="K72" i="3" s="1"/>
  <c r="C73" i="3"/>
  <c r="D73" i="3"/>
  <c r="E73" i="3"/>
  <c r="F73" i="3"/>
  <c r="G73" i="3"/>
  <c r="H73" i="3"/>
  <c r="I73" i="3"/>
  <c r="J74" i="3"/>
  <c r="J73" i="3" s="1"/>
  <c r="K74" i="3"/>
  <c r="K73" i="3" s="1"/>
  <c r="J75" i="3"/>
  <c r="K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C81" i="3"/>
  <c r="D81" i="3"/>
  <c r="E81" i="3"/>
  <c r="F81" i="3"/>
  <c r="G81" i="3"/>
  <c r="H81" i="3"/>
  <c r="I81" i="3"/>
  <c r="J82" i="3"/>
  <c r="J81" i="3" s="1"/>
  <c r="K82" i="3"/>
  <c r="K81" i="3" s="1"/>
  <c r="J83" i="3"/>
  <c r="K83" i="3"/>
  <c r="J84" i="3"/>
  <c r="K84" i="3"/>
  <c r="C85" i="3"/>
  <c r="D85" i="3"/>
  <c r="E85" i="3"/>
  <c r="F85" i="3"/>
  <c r="G85" i="3"/>
  <c r="H85" i="3"/>
  <c r="I85" i="3"/>
  <c r="J86" i="3"/>
  <c r="K86" i="3" s="1"/>
  <c r="J87" i="3"/>
  <c r="K87" i="3" s="1"/>
  <c r="J88" i="3"/>
  <c r="K88" i="3" s="1"/>
  <c r="J89" i="3"/>
  <c r="K89" i="3" s="1"/>
  <c r="J90" i="3"/>
  <c r="K90" i="3" s="1"/>
  <c r="J91" i="3"/>
  <c r="K91" i="3" s="1"/>
  <c r="C92" i="3"/>
  <c r="E92" i="3"/>
  <c r="G92" i="3"/>
  <c r="I92" i="3"/>
  <c r="K96" i="3"/>
  <c r="C97" i="3"/>
  <c r="F98" i="3"/>
  <c r="K98" i="3"/>
  <c r="C100" i="3"/>
  <c r="D100" i="3"/>
  <c r="E100" i="3"/>
  <c r="F100" i="3"/>
  <c r="G100" i="3"/>
  <c r="H100" i="3"/>
  <c r="I100" i="3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J114" i="3"/>
  <c r="K114" i="3" s="1"/>
  <c r="J115" i="3"/>
  <c r="K115" i="3" s="1"/>
  <c r="J116" i="3"/>
  <c r="K116" i="3" s="1"/>
  <c r="J117" i="3"/>
  <c r="K117" i="3" s="1"/>
  <c r="J118" i="3"/>
  <c r="K118" i="3" s="1"/>
  <c r="J119" i="3"/>
  <c r="K119" i="3" s="1"/>
  <c r="J120" i="3"/>
  <c r="K120" i="3" s="1"/>
  <c r="C121" i="3"/>
  <c r="C135" i="3" s="1"/>
  <c r="C161" i="3" s="1"/>
  <c r="D121" i="3"/>
  <c r="E121" i="3"/>
  <c r="E135" i="3" s="1"/>
  <c r="E161" i="3" s="1"/>
  <c r="F121" i="3"/>
  <c r="G121" i="3"/>
  <c r="G135" i="3" s="1"/>
  <c r="G161" i="3" s="1"/>
  <c r="H121" i="3"/>
  <c r="I121" i="3"/>
  <c r="I135" i="3" s="1"/>
  <c r="I161" i="3" s="1"/>
  <c r="J122" i="3"/>
  <c r="J121" i="3" s="1"/>
  <c r="K122" i="3"/>
  <c r="K121" i="3" s="1"/>
  <c r="J123" i="3"/>
  <c r="K123" i="3"/>
  <c r="J124" i="3"/>
  <c r="K124" i="3"/>
  <c r="J125" i="3"/>
  <c r="K125" i="3"/>
  <c r="J126" i="3"/>
  <c r="K126" i="3"/>
  <c r="J127" i="3"/>
  <c r="K127" i="3"/>
  <c r="J128" i="3"/>
  <c r="K128" i="3"/>
  <c r="J129" i="3"/>
  <c r="K129" i="3"/>
  <c r="J130" i="3"/>
  <c r="K130" i="3"/>
  <c r="J131" i="3"/>
  <c r="K131" i="3"/>
  <c r="J132" i="3"/>
  <c r="K132" i="3"/>
  <c r="J133" i="3"/>
  <c r="K133" i="3"/>
  <c r="J134" i="3"/>
  <c r="K134" i="3"/>
  <c r="D135" i="3"/>
  <c r="F135" i="3"/>
  <c r="H135" i="3"/>
  <c r="C136" i="3"/>
  <c r="D136" i="3"/>
  <c r="E136" i="3"/>
  <c r="F136" i="3"/>
  <c r="G136" i="3"/>
  <c r="H136" i="3"/>
  <c r="I136" i="3"/>
  <c r="J137" i="3"/>
  <c r="J136" i="3" s="1"/>
  <c r="K137" i="3"/>
  <c r="K136" i="3" s="1"/>
  <c r="J138" i="3"/>
  <c r="K138" i="3"/>
  <c r="J139" i="3"/>
  <c r="K139" i="3"/>
  <c r="C140" i="3"/>
  <c r="D140" i="3"/>
  <c r="D160" i="3" s="1"/>
  <c r="D161" i="3" s="1"/>
  <c r="E140" i="3"/>
  <c r="F140" i="3"/>
  <c r="F160" i="3" s="1"/>
  <c r="F161" i="3" s="1"/>
  <c r="G140" i="3"/>
  <c r="H140" i="3"/>
  <c r="H160" i="3" s="1"/>
  <c r="H161" i="3" s="1"/>
  <c r="I140" i="3"/>
  <c r="J141" i="3"/>
  <c r="K141" i="3" s="1"/>
  <c r="J142" i="3"/>
  <c r="K142" i="3" s="1"/>
  <c r="J143" i="3"/>
  <c r="K143" i="3" s="1"/>
  <c r="J144" i="3"/>
  <c r="K144" i="3" s="1"/>
  <c r="J145" i="3"/>
  <c r="K145" i="3" s="1"/>
  <c r="J146" i="3"/>
  <c r="K146" i="3" s="1"/>
  <c r="C147" i="3"/>
  <c r="D147" i="3"/>
  <c r="E147" i="3"/>
  <c r="F147" i="3"/>
  <c r="G147" i="3"/>
  <c r="H147" i="3"/>
  <c r="I147" i="3"/>
  <c r="J148" i="3"/>
  <c r="J147" i="3" s="1"/>
  <c r="K148" i="3"/>
  <c r="K147" i="3" s="1"/>
  <c r="J149" i="3"/>
  <c r="K149" i="3"/>
  <c r="J150" i="3"/>
  <c r="K150" i="3"/>
  <c r="J151" i="3"/>
  <c r="K151" i="3"/>
  <c r="C152" i="3"/>
  <c r="D152" i="3"/>
  <c r="E152" i="3"/>
  <c r="F152" i="3"/>
  <c r="G152" i="3"/>
  <c r="H152" i="3"/>
  <c r="I152" i="3"/>
  <c r="J153" i="3"/>
  <c r="K153" i="3" s="1"/>
  <c r="J154" i="3"/>
  <c r="K154" i="3" s="1"/>
  <c r="J155" i="3"/>
  <c r="K155" i="3" s="1"/>
  <c r="J156" i="3"/>
  <c r="K156" i="3" s="1"/>
  <c r="J157" i="3"/>
  <c r="K157" i="3" s="1"/>
  <c r="J158" i="3"/>
  <c r="K158" i="3" s="1"/>
  <c r="J159" i="3"/>
  <c r="K159" i="3" s="1"/>
  <c r="C160" i="3"/>
  <c r="E160" i="3"/>
  <c r="G160" i="3"/>
  <c r="I160" i="3"/>
  <c r="K164" i="3"/>
  <c r="D165" i="3"/>
  <c r="C166" i="3"/>
  <c r="E166" i="3"/>
  <c r="G166" i="3"/>
  <c r="I166" i="3"/>
  <c r="A3" i="2"/>
  <c r="C8" i="2"/>
  <c r="D9" i="2"/>
  <c r="D9" i="3" s="1"/>
  <c r="E9" i="2"/>
  <c r="E9" i="3" s="1"/>
  <c r="E9" i="4" s="1"/>
  <c r="E98" i="4" s="1"/>
  <c r="F9" i="2"/>
  <c r="G9" i="2"/>
  <c r="G9" i="3" s="1"/>
  <c r="G9" i="4" s="1"/>
  <c r="G98" i="4" s="1"/>
  <c r="H9" i="2"/>
  <c r="H9" i="3" s="1"/>
  <c r="I9" i="2"/>
  <c r="I9" i="3" s="1"/>
  <c r="I9" i="4" s="1"/>
  <c r="I98" i="4" s="1"/>
  <c r="K9" i="2"/>
  <c r="C11" i="2"/>
  <c r="D11" i="2"/>
  <c r="E11" i="2"/>
  <c r="F11" i="2"/>
  <c r="G11" i="2"/>
  <c r="H11" i="2"/>
  <c r="I11" i="2"/>
  <c r="J12" i="2"/>
  <c r="J11" i="2" s="1"/>
  <c r="K12" i="2"/>
  <c r="K11" i="2" s="1"/>
  <c r="J13" i="2"/>
  <c r="K13" i="2"/>
  <c r="J14" i="2"/>
  <c r="K14" i="2"/>
  <c r="J15" i="2"/>
  <c r="K15" i="2"/>
  <c r="J16" i="2"/>
  <c r="K16" i="2"/>
  <c r="J17" i="2"/>
  <c r="K17" i="2"/>
  <c r="C18" i="2"/>
  <c r="D18" i="2"/>
  <c r="D68" i="2" s="1"/>
  <c r="E18" i="2"/>
  <c r="F18" i="2"/>
  <c r="F68" i="2" s="1"/>
  <c r="G18" i="2"/>
  <c r="H18" i="2"/>
  <c r="H68" i="2" s="1"/>
  <c r="I18" i="2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C25" i="2"/>
  <c r="D25" i="2"/>
  <c r="E25" i="2"/>
  <c r="F25" i="2"/>
  <c r="G25" i="2"/>
  <c r="H25" i="2"/>
  <c r="I25" i="2"/>
  <c r="J26" i="2"/>
  <c r="J25" i="2" s="1"/>
  <c r="K26" i="2"/>
  <c r="K25" i="2" s="1"/>
  <c r="J27" i="2"/>
  <c r="K27" i="2"/>
  <c r="J28" i="2"/>
  <c r="K28" i="2"/>
  <c r="J29" i="2"/>
  <c r="K29" i="2"/>
  <c r="J30" i="2"/>
  <c r="K30" i="2"/>
  <c r="J31" i="2"/>
  <c r="K31" i="2"/>
  <c r="C32" i="2"/>
  <c r="D32" i="2"/>
  <c r="E32" i="2"/>
  <c r="F32" i="2"/>
  <c r="G32" i="2"/>
  <c r="H32" i="2"/>
  <c r="I32" i="2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C40" i="2"/>
  <c r="D40" i="2"/>
  <c r="E40" i="2"/>
  <c r="F40" i="2"/>
  <c r="G40" i="2"/>
  <c r="H40" i="2"/>
  <c r="I40" i="2"/>
  <c r="J41" i="2"/>
  <c r="J40" i="2" s="1"/>
  <c r="K41" i="2"/>
  <c r="K40" i="2" s="1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C52" i="2"/>
  <c r="D52" i="2"/>
  <c r="E52" i="2"/>
  <c r="F52" i="2"/>
  <c r="G52" i="2"/>
  <c r="H52" i="2"/>
  <c r="I52" i="2"/>
  <c r="J53" i="2"/>
  <c r="K53" i="2" s="1"/>
  <c r="J54" i="2"/>
  <c r="K54" i="2" s="1"/>
  <c r="J55" i="2"/>
  <c r="K55" i="2" s="1"/>
  <c r="J56" i="2"/>
  <c r="K56" i="2" s="1"/>
  <c r="J57" i="2"/>
  <c r="K57" i="2" s="1"/>
  <c r="C58" i="2"/>
  <c r="D58" i="2"/>
  <c r="E58" i="2"/>
  <c r="F58" i="2"/>
  <c r="G58" i="2"/>
  <c r="H58" i="2"/>
  <c r="I58" i="2"/>
  <c r="J59" i="2"/>
  <c r="J58" i="2" s="1"/>
  <c r="K59" i="2"/>
  <c r="K58" i="2" s="1"/>
  <c r="J60" i="2"/>
  <c r="K60" i="2"/>
  <c r="J61" i="2"/>
  <c r="K61" i="2"/>
  <c r="J62" i="2"/>
  <c r="K62" i="2"/>
  <c r="C63" i="2"/>
  <c r="D63" i="2"/>
  <c r="E63" i="2"/>
  <c r="F63" i="2"/>
  <c r="G63" i="2"/>
  <c r="H63" i="2"/>
  <c r="I63" i="2"/>
  <c r="J64" i="2"/>
  <c r="K64" i="2" s="1"/>
  <c r="J65" i="2"/>
  <c r="K65" i="2" s="1"/>
  <c r="J66" i="2"/>
  <c r="K66" i="2" s="1"/>
  <c r="J67" i="2"/>
  <c r="K67" i="2" s="1"/>
  <c r="C68" i="2"/>
  <c r="C93" i="2" s="1"/>
  <c r="C167" i="2" s="1"/>
  <c r="E68" i="2"/>
  <c r="E93" i="2" s="1"/>
  <c r="G68" i="2"/>
  <c r="G93" i="2" s="1"/>
  <c r="I68" i="2"/>
  <c r="I93" i="2" s="1"/>
  <c r="C69" i="2"/>
  <c r="D69" i="2"/>
  <c r="D92" i="2" s="1"/>
  <c r="E69" i="2"/>
  <c r="F69" i="2"/>
  <c r="F92" i="2" s="1"/>
  <c r="G69" i="2"/>
  <c r="H69" i="2"/>
  <c r="H92" i="2" s="1"/>
  <c r="I69" i="2"/>
  <c r="J70" i="2"/>
  <c r="K70" i="2" s="1"/>
  <c r="J71" i="2"/>
  <c r="K71" i="2" s="1"/>
  <c r="J72" i="2"/>
  <c r="K72" i="2" s="1"/>
  <c r="C73" i="2"/>
  <c r="D73" i="2"/>
  <c r="E73" i="2"/>
  <c r="F73" i="2"/>
  <c r="G73" i="2"/>
  <c r="H73" i="2"/>
  <c r="I73" i="2"/>
  <c r="J74" i="2"/>
  <c r="J73" i="2" s="1"/>
  <c r="K74" i="2"/>
  <c r="K73" i="2" s="1"/>
  <c r="J75" i="2"/>
  <c r="K75" i="2"/>
  <c r="J76" i="2"/>
  <c r="K76" i="2"/>
  <c r="J77" i="2"/>
  <c r="K77" i="2"/>
  <c r="C78" i="2"/>
  <c r="D78" i="2"/>
  <c r="E78" i="2"/>
  <c r="F78" i="2"/>
  <c r="G78" i="2"/>
  <c r="H78" i="2"/>
  <c r="I78" i="2"/>
  <c r="J79" i="2"/>
  <c r="K79" i="2" s="1"/>
  <c r="K78" i="2" s="1"/>
  <c r="J80" i="2"/>
  <c r="K80" i="2" s="1"/>
  <c r="C81" i="2"/>
  <c r="D81" i="2"/>
  <c r="E81" i="2"/>
  <c r="F81" i="2"/>
  <c r="G81" i="2"/>
  <c r="H81" i="2"/>
  <c r="I81" i="2"/>
  <c r="J82" i="2"/>
  <c r="J81" i="2" s="1"/>
  <c r="K82" i="2"/>
  <c r="K81" i="2" s="1"/>
  <c r="J83" i="2"/>
  <c r="K83" i="2"/>
  <c r="J84" i="2"/>
  <c r="K84" i="2"/>
  <c r="C85" i="2"/>
  <c r="D85" i="2"/>
  <c r="E85" i="2"/>
  <c r="F85" i="2"/>
  <c r="G85" i="2"/>
  <c r="H85" i="2"/>
  <c r="I85" i="2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C92" i="2"/>
  <c r="E92" i="2"/>
  <c r="G92" i="2"/>
  <c r="I92" i="2"/>
  <c r="K96" i="2"/>
  <c r="C97" i="2"/>
  <c r="D98" i="2"/>
  <c r="F98" i="2"/>
  <c r="H98" i="2"/>
  <c r="K98" i="2"/>
  <c r="C100" i="2"/>
  <c r="D100" i="2"/>
  <c r="E100" i="2"/>
  <c r="F100" i="2"/>
  <c r="G100" i="2"/>
  <c r="H100" i="2"/>
  <c r="I100" i="2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C121" i="2"/>
  <c r="C135" i="2" s="1"/>
  <c r="C161" i="2" s="1"/>
  <c r="D121" i="2"/>
  <c r="E121" i="2"/>
  <c r="E135" i="2" s="1"/>
  <c r="E161" i="2" s="1"/>
  <c r="F121" i="2"/>
  <c r="G121" i="2"/>
  <c r="G135" i="2" s="1"/>
  <c r="G161" i="2" s="1"/>
  <c r="H121" i="2"/>
  <c r="I121" i="2"/>
  <c r="I135" i="2" s="1"/>
  <c r="I161" i="2" s="1"/>
  <c r="J122" i="2"/>
  <c r="J121" i="2" s="1"/>
  <c r="K122" i="2"/>
  <c r="K121" i="2" s="1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D135" i="2"/>
  <c r="F135" i="2"/>
  <c r="H135" i="2"/>
  <c r="C136" i="2"/>
  <c r="D136" i="2"/>
  <c r="E136" i="2"/>
  <c r="F136" i="2"/>
  <c r="G136" i="2"/>
  <c r="H136" i="2"/>
  <c r="I136" i="2"/>
  <c r="J137" i="2"/>
  <c r="J136" i="2" s="1"/>
  <c r="K137" i="2"/>
  <c r="K136" i="2" s="1"/>
  <c r="J138" i="2"/>
  <c r="K138" i="2"/>
  <c r="J139" i="2"/>
  <c r="K139" i="2"/>
  <c r="C140" i="2"/>
  <c r="D140" i="2"/>
  <c r="D160" i="2" s="1"/>
  <c r="D161" i="2" s="1"/>
  <c r="E140" i="2"/>
  <c r="F140" i="2"/>
  <c r="F160" i="2" s="1"/>
  <c r="F161" i="2" s="1"/>
  <c r="G140" i="2"/>
  <c r="H140" i="2"/>
  <c r="H160" i="2" s="1"/>
  <c r="H161" i="2" s="1"/>
  <c r="I140" i="2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C147" i="2"/>
  <c r="D147" i="2"/>
  <c r="E147" i="2"/>
  <c r="F147" i="2"/>
  <c r="G147" i="2"/>
  <c r="H147" i="2"/>
  <c r="I147" i="2"/>
  <c r="J148" i="2"/>
  <c r="J147" i="2" s="1"/>
  <c r="K148" i="2"/>
  <c r="K147" i="2" s="1"/>
  <c r="J149" i="2"/>
  <c r="K149" i="2"/>
  <c r="J150" i="2"/>
  <c r="K150" i="2"/>
  <c r="J151" i="2"/>
  <c r="K151" i="2"/>
  <c r="C152" i="2"/>
  <c r="D152" i="2"/>
  <c r="E152" i="2"/>
  <c r="F152" i="2"/>
  <c r="G152" i="2"/>
  <c r="H152" i="2"/>
  <c r="I152" i="2"/>
  <c r="J153" i="2"/>
  <c r="K153" i="2" s="1"/>
  <c r="J154" i="2"/>
  <c r="K154" i="2" s="1"/>
  <c r="J155" i="2"/>
  <c r="K155" i="2" s="1"/>
  <c r="J156" i="2"/>
  <c r="K156" i="2" s="1"/>
  <c r="J157" i="2"/>
  <c r="K157" i="2" s="1"/>
  <c r="J158" i="2"/>
  <c r="K158" i="2" s="1"/>
  <c r="J159" i="2"/>
  <c r="K159" i="2" s="1"/>
  <c r="C160" i="2"/>
  <c r="E160" i="2"/>
  <c r="G160" i="2"/>
  <c r="I160" i="2"/>
  <c r="K164" i="2"/>
  <c r="C166" i="2"/>
  <c r="E166" i="2"/>
  <c r="G166" i="2"/>
  <c r="I166" i="2"/>
  <c r="A3" i="1"/>
  <c r="C8" i="1"/>
  <c r="C11" i="1"/>
  <c r="D11" i="1"/>
  <c r="D68" i="1" s="1"/>
  <c r="E11" i="1"/>
  <c r="F11" i="1"/>
  <c r="F68" i="1" s="1"/>
  <c r="G11" i="1"/>
  <c r="H11" i="1"/>
  <c r="H68" i="1" s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J19" i="1"/>
  <c r="J18" i="1" s="1"/>
  <c r="K19" i="1"/>
  <c r="K18" i="1" s="1"/>
  <c r="J20" i="1"/>
  <c r="K20" i="1"/>
  <c r="J21" i="1"/>
  <c r="K21" i="1"/>
  <c r="J22" i="1"/>
  <c r="K22" i="1"/>
  <c r="J23" i="1"/>
  <c r="K23" i="1"/>
  <c r="J24" i="1"/>
  <c r="K24" i="1"/>
  <c r="C25" i="1"/>
  <c r="D25" i="1"/>
  <c r="E25" i="1"/>
  <c r="F25" i="1"/>
  <c r="G25" i="1"/>
  <c r="H25" i="1"/>
  <c r="I25" i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C32" i="1"/>
  <c r="D32" i="1"/>
  <c r="E32" i="1"/>
  <c r="F32" i="1"/>
  <c r="G32" i="1"/>
  <c r="H32" i="1"/>
  <c r="I32" i="1"/>
  <c r="J33" i="1"/>
  <c r="J32" i="1" s="1"/>
  <c r="K33" i="1"/>
  <c r="K32" i="1" s="1"/>
  <c r="J34" i="1"/>
  <c r="K34" i="1"/>
  <c r="J35" i="1"/>
  <c r="K35" i="1"/>
  <c r="J36" i="1"/>
  <c r="K36" i="1"/>
  <c r="J37" i="1"/>
  <c r="K37" i="1"/>
  <c r="J38" i="1"/>
  <c r="K38" i="1"/>
  <c r="J39" i="1"/>
  <c r="K39" i="1"/>
  <c r="C40" i="1"/>
  <c r="D40" i="1"/>
  <c r="E40" i="1"/>
  <c r="F40" i="1"/>
  <c r="G40" i="1"/>
  <c r="H40" i="1"/>
  <c r="I40" i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C52" i="1"/>
  <c r="D52" i="1"/>
  <c r="E52" i="1"/>
  <c r="F52" i="1"/>
  <c r="G52" i="1"/>
  <c r="H52" i="1"/>
  <c r="I52" i="1"/>
  <c r="J53" i="1"/>
  <c r="K53" i="1"/>
  <c r="J54" i="1"/>
  <c r="K54" i="1"/>
  <c r="J55" i="1"/>
  <c r="K55" i="1"/>
  <c r="J56" i="1"/>
  <c r="K56" i="1"/>
  <c r="K57" i="1"/>
  <c r="C58" i="1"/>
  <c r="D58" i="1"/>
  <c r="E58" i="1"/>
  <c r="F58" i="1"/>
  <c r="G58" i="1"/>
  <c r="H58" i="1"/>
  <c r="I58" i="1"/>
  <c r="J59" i="1"/>
  <c r="J58" i="1" s="1"/>
  <c r="K59" i="1"/>
  <c r="K58" i="1" s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8" i="1"/>
  <c r="C93" i="1" s="1"/>
  <c r="E68" i="1"/>
  <c r="E93" i="1" s="1"/>
  <c r="G68" i="1"/>
  <c r="G93" i="1" s="1"/>
  <c r="I68" i="1"/>
  <c r="I93" i="1" s="1"/>
  <c r="C69" i="1"/>
  <c r="D69" i="1"/>
  <c r="D92" i="1" s="1"/>
  <c r="D166" i="1" s="1"/>
  <c r="E69" i="1"/>
  <c r="F69" i="1"/>
  <c r="F92" i="1" s="1"/>
  <c r="F166" i="1" s="1"/>
  <c r="G69" i="1"/>
  <c r="H69" i="1"/>
  <c r="H92" i="1" s="1"/>
  <c r="H166" i="1" s="1"/>
  <c r="I69" i="1"/>
  <c r="J70" i="1"/>
  <c r="K70" i="1" s="1"/>
  <c r="J71" i="1"/>
  <c r="K71" i="1" s="1"/>
  <c r="J72" i="1"/>
  <c r="K72" i="1" s="1"/>
  <c r="C73" i="1"/>
  <c r="D73" i="1"/>
  <c r="E73" i="1"/>
  <c r="F73" i="1"/>
  <c r="G73" i="1"/>
  <c r="H73" i="1"/>
  <c r="I73" i="1"/>
  <c r="J74" i="1"/>
  <c r="J73" i="1" s="1"/>
  <c r="K74" i="1"/>
  <c r="K73" i="1" s="1"/>
  <c r="J75" i="1"/>
  <c r="K75" i="1"/>
  <c r="J76" i="1"/>
  <c r="K76" i="1"/>
  <c r="J77" i="1"/>
  <c r="K77" i="1"/>
  <c r="C78" i="1"/>
  <c r="D78" i="1"/>
  <c r="E78" i="1"/>
  <c r="F78" i="1"/>
  <c r="G78" i="1"/>
  <c r="H78" i="1"/>
  <c r="I78" i="1"/>
  <c r="J79" i="1"/>
  <c r="K79" i="1" s="1"/>
  <c r="J80" i="1"/>
  <c r="K80" i="1" s="1"/>
  <c r="C81" i="1"/>
  <c r="D81" i="1"/>
  <c r="E81" i="1"/>
  <c r="F81" i="1"/>
  <c r="G81" i="1"/>
  <c r="H81" i="1"/>
  <c r="I81" i="1"/>
  <c r="J82" i="1"/>
  <c r="J81" i="1" s="1"/>
  <c r="K82" i="1"/>
  <c r="K81" i="1" s="1"/>
  <c r="J83" i="1"/>
  <c r="K83" i="1"/>
  <c r="J84" i="1"/>
  <c r="K84" i="1"/>
  <c r="C85" i="1"/>
  <c r="D85" i="1"/>
  <c r="E85" i="1"/>
  <c r="F85" i="1"/>
  <c r="G85" i="1"/>
  <c r="H85" i="1"/>
  <c r="I85" i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C92" i="1"/>
  <c r="E92" i="1"/>
  <c r="G92" i="1"/>
  <c r="I92" i="1"/>
  <c r="K96" i="1"/>
  <c r="K164" i="1" s="1"/>
  <c r="C97" i="1"/>
  <c r="D98" i="1"/>
  <c r="E98" i="1"/>
  <c r="F98" i="1"/>
  <c r="G98" i="1"/>
  <c r="H98" i="1"/>
  <c r="I98" i="1"/>
  <c r="J98" i="1"/>
  <c r="K98" i="1"/>
  <c r="C100" i="1"/>
  <c r="D100" i="1"/>
  <c r="E100" i="1"/>
  <c r="F100" i="1"/>
  <c r="G100" i="1"/>
  <c r="H100" i="1"/>
  <c r="I100" i="1"/>
  <c r="J101" i="1"/>
  <c r="J100" i="1" s="1"/>
  <c r="K101" i="1"/>
  <c r="K100" i="1" s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D135" i="1" s="1"/>
  <c r="D161" i="1" s="1"/>
  <c r="E121" i="1"/>
  <c r="F121" i="1"/>
  <c r="F135" i="1" s="1"/>
  <c r="F161" i="1" s="1"/>
  <c r="G121" i="1"/>
  <c r="H121" i="1"/>
  <c r="H135" i="1" s="1"/>
  <c r="H161" i="1" s="1"/>
  <c r="I121" i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5" i="1"/>
  <c r="E135" i="1"/>
  <c r="G135" i="1"/>
  <c r="I135" i="1"/>
  <c r="C136" i="1"/>
  <c r="D136" i="1"/>
  <c r="E136" i="1"/>
  <c r="F136" i="1"/>
  <c r="G136" i="1"/>
  <c r="H136" i="1"/>
  <c r="I136" i="1"/>
  <c r="J137" i="1"/>
  <c r="K137" i="1" s="1"/>
  <c r="J138" i="1"/>
  <c r="K138" i="1" s="1"/>
  <c r="J139" i="1"/>
  <c r="K139" i="1" s="1"/>
  <c r="C140" i="1"/>
  <c r="C160" i="1" s="1"/>
  <c r="D140" i="1"/>
  <c r="E140" i="1"/>
  <c r="E160" i="1" s="1"/>
  <c r="E161" i="1" s="1"/>
  <c r="F140" i="1"/>
  <c r="G140" i="1"/>
  <c r="G160" i="1" s="1"/>
  <c r="G161" i="1" s="1"/>
  <c r="H140" i="1"/>
  <c r="I140" i="1"/>
  <c r="I160" i="1" s="1"/>
  <c r="I161" i="1" s="1"/>
  <c r="J141" i="1"/>
  <c r="J140" i="1" s="1"/>
  <c r="K141" i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I147" i="1"/>
  <c r="J148" i="1"/>
  <c r="K148" i="1" s="1"/>
  <c r="J149" i="1"/>
  <c r="K149" i="1" s="1"/>
  <c r="J150" i="1"/>
  <c r="K150" i="1" s="1"/>
  <c r="J151" i="1"/>
  <c r="K151" i="1" s="1"/>
  <c r="C152" i="1"/>
  <c r="D152" i="1"/>
  <c r="E152" i="1"/>
  <c r="F152" i="1"/>
  <c r="G152" i="1"/>
  <c r="H152" i="1"/>
  <c r="I152" i="1"/>
  <c r="J153" i="1"/>
  <c r="J152" i="1" s="1"/>
  <c r="K153" i="1"/>
  <c r="K152" i="1" s="1"/>
  <c r="J154" i="1"/>
  <c r="K154" i="1"/>
  <c r="J155" i="1"/>
  <c r="K155" i="1"/>
  <c r="J156" i="1"/>
  <c r="K156" i="1"/>
  <c r="J157" i="1"/>
  <c r="K157" i="1"/>
  <c r="J158" i="1"/>
  <c r="K158" i="1"/>
  <c r="J159" i="1"/>
  <c r="K159" i="1"/>
  <c r="D160" i="1"/>
  <c r="F160" i="1"/>
  <c r="H160" i="1"/>
  <c r="C165" i="1"/>
  <c r="E165" i="1"/>
  <c r="G165" i="1"/>
  <c r="I165" i="1"/>
  <c r="K147" i="1" l="1"/>
  <c r="C161" i="1"/>
  <c r="I166" i="1"/>
  <c r="E166" i="1"/>
  <c r="K69" i="1"/>
  <c r="K40" i="1"/>
  <c r="K25" i="1"/>
  <c r="K11" i="1"/>
  <c r="H165" i="1"/>
  <c r="H93" i="1"/>
  <c r="F165" i="1"/>
  <c r="F93" i="1"/>
  <c r="D165" i="1"/>
  <c r="D93" i="1"/>
  <c r="K85" i="2"/>
  <c r="K63" i="2"/>
  <c r="K32" i="2"/>
  <c r="K18" i="2"/>
  <c r="H93" i="2"/>
  <c r="H165" i="2"/>
  <c r="F93" i="2"/>
  <c r="F165" i="2"/>
  <c r="D93" i="2"/>
  <c r="D165" i="2"/>
  <c r="K152" i="3"/>
  <c r="K140" i="3"/>
  <c r="K160" i="3" s="1"/>
  <c r="K100" i="3"/>
  <c r="K135" i="3" s="1"/>
  <c r="K69" i="3"/>
  <c r="H166" i="3"/>
  <c r="F166" i="3"/>
  <c r="D166" i="3"/>
  <c r="D93" i="3"/>
  <c r="H93" i="3"/>
  <c r="H165" i="3"/>
  <c r="F93" i="3"/>
  <c r="F165" i="3"/>
  <c r="K4" i="9"/>
  <c r="I4" i="7"/>
  <c r="I4" i="8"/>
  <c r="K4" i="10"/>
  <c r="K136" i="1"/>
  <c r="K160" i="1" s="1"/>
  <c r="K121" i="1"/>
  <c r="K135" i="1"/>
  <c r="G166" i="1"/>
  <c r="C166" i="1"/>
  <c r="K85" i="1"/>
  <c r="K78" i="1"/>
  <c r="C167" i="1"/>
  <c r="K63" i="1"/>
  <c r="K152" i="2"/>
  <c r="K140" i="2"/>
  <c r="K160" i="2" s="1"/>
  <c r="K100" i="2"/>
  <c r="K135" i="2" s="1"/>
  <c r="K69" i="2"/>
  <c r="K92" i="2" s="1"/>
  <c r="H166" i="2"/>
  <c r="F166" i="2"/>
  <c r="D166" i="2"/>
  <c r="K52" i="2"/>
  <c r="K68" i="2" s="1"/>
  <c r="H9" i="4"/>
  <c r="H98" i="4" s="1"/>
  <c r="H98" i="3"/>
  <c r="D9" i="4"/>
  <c r="D98" i="4" s="1"/>
  <c r="D98" i="3"/>
  <c r="K85" i="3"/>
  <c r="K78" i="3"/>
  <c r="H93" i="4"/>
  <c r="H165" i="4"/>
  <c r="D93" i="4"/>
  <c r="D165" i="4"/>
  <c r="E30" i="6"/>
  <c r="J147" i="1"/>
  <c r="J136" i="1"/>
  <c r="J160" i="1" s="1"/>
  <c r="J121" i="1"/>
  <c r="J135" i="1" s="1"/>
  <c r="J85" i="1"/>
  <c r="J78" i="1"/>
  <c r="J69" i="1"/>
  <c r="J92" i="1" s="1"/>
  <c r="J63" i="1"/>
  <c r="J40" i="1"/>
  <c r="J25" i="1"/>
  <c r="J11" i="1"/>
  <c r="J68" i="1" s="1"/>
  <c r="C4" i="6"/>
  <c r="G4" i="6" s="1"/>
  <c r="C4" i="5"/>
  <c r="G4" i="5" s="1"/>
  <c r="J152" i="2"/>
  <c r="J140" i="2"/>
  <c r="J160" i="2" s="1"/>
  <c r="J100" i="2"/>
  <c r="J135" i="2" s="1"/>
  <c r="J85" i="2"/>
  <c r="J78" i="2"/>
  <c r="J69" i="2"/>
  <c r="J92" i="2" s="1"/>
  <c r="J63" i="2"/>
  <c r="J52" i="2"/>
  <c r="J32" i="2"/>
  <c r="J18" i="2"/>
  <c r="J68" i="2" s="1"/>
  <c r="J152" i="3"/>
  <c r="J140" i="3"/>
  <c r="J160" i="3" s="1"/>
  <c r="J100" i="3"/>
  <c r="J135" i="3" s="1"/>
  <c r="J85" i="3"/>
  <c r="J78" i="3"/>
  <c r="J69" i="3"/>
  <c r="J92" i="3" s="1"/>
  <c r="K58" i="3"/>
  <c r="J40" i="3"/>
  <c r="J25" i="3"/>
  <c r="J11" i="3"/>
  <c r="J147" i="4"/>
  <c r="K136" i="4"/>
  <c r="K121" i="4"/>
  <c r="K135" i="4" s="1"/>
  <c r="J81" i="4"/>
  <c r="J73" i="4"/>
  <c r="J92" i="4" s="1"/>
  <c r="F93" i="4"/>
  <c r="F165" i="4"/>
  <c r="J58" i="4"/>
  <c r="K40" i="4"/>
  <c r="K25" i="4"/>
  <c r="I68" i="4"/>
  <c r="G68" i="4"/>
  <c r="E68" i="4"/>
  <c r="C68" i="4"/>
  <c r="K11" i="4"/>
  <c r="G30" i="5"/>
  <c r="G31" i="5"/>
  <c r="E4" i="6"/>
  <c r="I4" i="6" s="1"/>
  <c r="I25" i="7"/>
  <c r="I7" i="8"/>
  <c r="I25" i="8" s="1"/>
  <c r="H25" i="8"/>
  <c r="J146" i="9"/>
  <c r="J133" i="9"/>
  <c r="H154" i="9"/>
  <c r="H155" i="9" s="1"/>
  <c r="F154" i="9"/>
  <c r="F155" i="9" s="1"/>
  <c r="D154" i="9"/>
  <c r="D155" i="9" s="1"/>
  <c r="J93" i="9"/>
  <c r="J128" i="9" s="1"/>
  <c r="J78" i="9"/>
  <c r="J70" i="9"/>
  <c r="F90" i="9"/>
  <c r="J55" i="9"/>
  <c r="K50" i="9"/>
  <c r="K49" i="9" s="1"/>
  <c r="J49" i="9"/>
  <c r="J29" i="9"/>
  <c r="J15" i="9"/>
  <c r="K56" i="10"/>
  <c r="K55" i="10" s="1"/>
  <c r="J55" i="10"/>
  <c r="J37" i="10"/>
  <c r="J22" i="10"/>
  <c r="J8" i="10"/>
  <c r="J65" i="10" s="1"/>
  <c r="F65" i="10"/>
  <c r="F90" i="10" s="1"/>
  <c r="K46" i="11"/>
  <c r="K45" i="11" s="1"/>
  <c r="K57" i="11" s="1"/>
  <c r="J45" i="11"/>
  <c r="J57" i="11" s="1"/>
  <c r="K33" i="11"/>
  <c r="K32" i="11" s="1"/>
  <c r="J32" i="11"/>
  <c r="K23" i="11"/>
  <c r="K22" i="11" s="1"/>
  <c r="J22" i="11"/>
  <c r="K38" i="11"/>
  <c r="G38" i="11"/>
  <c r="G43" i="11" s="1"/>
  <c r="E38" i="11"/>
  <c r="E43" i="11" s="1"/>
  <c r="C38" i="11"/>
  <c r="C43" i="11" s="1"/>
  <c r="I165" i="2"/>
  <c r="G165" i="2"/>
  <c r="E165" i="2"/>
  <c r="C165" i="2"/>
  <c r="I98" i="2"/>
  <c r="G98" i="2"/>
  <c r="E98" i="2"/>
  <c r="I165" i="3"/>
  <c r="G165" i="3"/>
  <c r="I98" i="3"/>
  <c r="G98" i="3"/>
  <c r="E98" i="3"/>
  <c r="J58" i="3"/>
  <c r="K40" i="3"/>
  <c r="K25" i="3"/>
  <c r="E68" i="3"/>
  <c r="C68" i="3"/>
  <c r="K11" i="3"/>
  <c r="K68" i="3" s="1"/>
  <c r="K147" i="4"/>
  <c r="I160" i="4"/>
  <c r="I161" i="4" s="1"/>
  <c r="G160" i="4"/>
  <c r="G161" i="4" s="1"/>
  <c r="E160" i="4"/>
  <c r="E161" i="4" s="1"/>
  <c r="C160" i="4"/>
  <c r="C161" i="4" s="1"/>
  <c r="J136" i="4"/>
  <c r="J160" i="4" s="1"/>
  <c r="J121" i="4"/>
  <c r="J135" i="4" s="1"/>
  <c r="J161" i="4" s="1"/>
  <c r="H161" i="4"/>
  <c r="F161" i="4"/>
  <c r="D161" i="4"/>
  <c r="K81" i="4"/>
  <c r="K73" i="4"/>
  <c r="K92" i="4" s="1"/>
  <c r="I92" i="4"/>
  <c r="I166" i="4" s="1"/>
  <c r="G92" i="4"/>
  <c r="G166" i="4" s="1"/>
  <c r="E92" i="4"/>
  <c r="E166" i="4" s="1"/>
  <c r="C92" i="4"/>
  <c r="C166" i="4" s="1"/>
  <c r="K58" i="4"/>
  <c r="J40" i="4"/>
  <c r="J25" i="4"/>
  <c r="J11" i="4"/>
  <c r="J68" i="4" s="1"/>
  <c r="G32" i="5"/>
  <c r="I29" i="5"/>
  <c r="D30" i="5"/>
  <c r="D31" i="5"/>
  <c r="E18" i="5"/>
  <c r="E4" i="5"/>
  <c r="I4" i="5" s="1"/>
  <c r="H33" i="6"/>
  <c r="C33" i="6"/>
  <c r="E32" i="6"/>
  <c r="K146" i="9"/>
  <c r="K133" i="9"/>
  <c r="K154" i="9" s="1"/>
  <c r="J154" i="9"/>
  <c r="I155" i="9"/>
  <c r="G155" i="9"/>
  <c r="E155" i="9"/>
  <c r="C155" i="9"/>
  <c r="K93" i="9"/>
  <c r="K128" i="9" s="1"/>
  <c r="K78" i="9"/>
  <c r="K70" i="9"/>
  <c r="K89" i="9" s="1"/>
  <c r="I89" i="9"/>
  <c r="I90" i="9" s="1"/>
  <c r="G89" i="9"/>
  <c r="G90" i="9" s="1"/>
  <c r="E89" i="9"/>
  <c r="E90" i="9" s="1"/>
  <c r="C89" i="9"/>
  <c r="C90" i="9" s="1"/>
  <c r="K55" i="9"/>
  <c r="K147" i="10"/>
  <c r="K146" i="10" s="1"/>
  <c r="J146" i="10"/>
  <c r="K134" i="10"/>
  <c r="K133" i="10" s="1"/>
  <c r="J133" i="10"/>
  <c r="J154" i="10" s="1"/>
  <c r="K154" i="10"/>
  <c r="G154" i="10"/>
  <c r="C154" i="10"/>
  <c r="I155" i="10"/>
  <c r="G155" i="10"/>
  <c r="E155" i="10"/>
  <c r="C155" i="10"/>
  <c r="K94" i="10"/>
  <c r="K93" i="10" s="1"/>
  <c r="K128" i="10" s="1"/>
  <c r="K155" i="10" s="1"/>
  <c r="J93" i="10"/>
  <c r="J128" i="10" s="1"/>
  <c r="K79" i="10"/>
  <c r="K78" i="10" s="1"/>
  <c r="J78" i="10"/>
  <c r="K71" i="10"/>
  <c r="K70" i="10" s="1"/>
  <c r="J70" i="10"/>
  <c r="J89" i="10" s="1"/>
  <c r="K89" i="10"/>
  <c r="I89" i="10"/>
  <c r="G89" i="10"/>
  <c r="E89" i="10"/>
  <c r="C89" i="10"/>
  <c r="K40" i="11"/>
  <c r="K39" i="11" s="1"/>
  <c r="J39" i="11"/>
  <c r="K29" i="9"/>
  <c r="K15" i="9"/>
  <c r="K65" i="9" s="1"/>
  <c r="K90" i="9" s="1"/>
  <c r="G5" i="12"/>
  <c r="G5" i="11"/>
  <c r="H154" i="10"/>
  <c r="H155" i="10" s="1"/>
  <c r="F154" i="10"/>
  <c r="F155" i="10" s="1"/>
  <c r="D154" i="10"/>
  <c r="D155" i="10" s="1"/>
  <c r="K37" i="10"/>
  <c r="K22" i="10"/>
  <c r="I65" i="10"/>
  <c r="I90" i="10" s="1"/>
  <c r="G65" i="10"/>
  <c r="G90" i="10" s="1"/>
  <c r="E65" i="10"/>
  <c r="E90" i="10" s="1"/>
  <c r="C65" i="10"/>
  <c r="C90" i="10" s="1"/>
  <c r="K8" i="10"/>
  <c r="K65" i="10" s="1"/>
  <c r="K90" i="10" s="1"/>
  <c r="J38" i="11"/>
  <c r="J43" i="11" s="1"/>
  <c r="K46" i="12"/>
  <c r="K45" i="12" s="1"/>
  <c r="K57" i="12" s="1"/>
  <c r="J45" i="12"/>
  <c r="J57" i="12" s="1"/>
  <c r="K40" i="12"/>
  <c r="K39" i="12" s="1"/>
  <c r="J39" i="12"/>
  <c r="K33" i="12"/>
  <c r="K32" i="12" s="1"/>
  <c r="J32" i="12"/>
  <c r="K23" i="12"/>
  <c r="K22" i="12" s="1"/>
  <c r="J22" i="12"/>
  <c r="J38" i="12" s="1"/>
  <c r="J43" i="12" s="1"/>
  <c r="K38" i="12"/>
  <c r="K43" i="12" s="1"/>
  <c r="G38" i="12"/>
  <c r="G43" i="12" s="1"/>
  <c r="C38" i="12"/>
  <c r="C43" i="12" s="1"/>
  <c r="H5" i="12"/>
  <c r="H5" i="11"/>
  <c r="F5" i="12"/>
  <c r="F5" i="11"/>
  <c r="D5" i="12"/>
  <c r="D5" i="11"/>
  <c r="H38" i="11"/>
  <c r="H43" i="11" s="1"/>
  <c r="F38" i="11"/>
  <c r="F43" i="11" s="1"/>
  <c r="D38" i="11"/>
  <c r="D43" i="11" s="1"/>
  <c r="H38" i="12"/>
  <c r="H43" i="12" s="1"/>
  <c r="F38" i="12"/>
  <c r="F43" i="12" s="1"/>
  <c r="D38" i="12"/>
  <c r="D43" i="12" s="1"/>
  <c r="J161" i="1" l="1"/>
  <c r="K93" i="2"/>
  <c r="K165" i="2"/>
  <c r="J93" i="2"/>
  <c r="J165" i="2"/>
  <c r="J155" i="10"/>
  <c r="K155" i="9"/>
  <c r="I31" i="5"/>
  <c r="E31" i="5"/>
  <c r="E30" i="5"/>
  <c r="D32" i="5"/>
  <c r="H32" i="5"/>
  <c r="C93" i="3"/>
  <c r="C167" i="3" s="1"/>
  <c r="C165" i="3"/>
  <c r="C32" i="5"/>
  <c r="K68" i="4"/>
  <c r="E93" i="4"/>
  <c r="E165" i="4"/>
  <c r="I93" i="4"/>
  <c r="I165" i="4"/>
  <c r="J166" i="4"/>
  <c r="K160" i="4"/>
  <c r="K161" i="4" s="1"/>
  <c r="J68" i="3"/>
  <c r="J166" i="3"/>
  <c r="J166" i="2"/>
  <c r="J165" i="1"/>
  <c r="J93" i="1"/>
  <c r="J166" i="1"/>
  <c r="K166" i="2"/>
  <c r="K92" i="3"/>
  <c r="K166" i="3" s="1"/>
  <c r="K92" i="1"/>
  <c r="J93" i="4"/>
  <c r="J165" i="4"/>
  <c r="K165" i="3"/>
  <c r="E93" i="3"/>
  <c r="E165" i="3"/>
  <c r="K43" i="11"/>
  <c r="J90" i="10"/>
  <c r="J65" i="9"/>
  <c r="J89" i="9"/>
  <c r="J155" i="9"/>
  <c r="I30" i="5"/>
  <c r="C165" i="4"/>
  <c r="C93" i="4"/>
  <c r="C167" i="4" s="1"/>
  <c r="G165" i="4"/>
  <c r="G93" i="4"/>
  <c r="J161" i="3"/>
  <c r="J161" i="2"/>
  <c r="E31" i="6"/>
  <c r="K161" i="2"/>
  <c r="K161" i="1"/>
  <c r="K161" i="3"/>
  <c r="K68" i="1"/>
  <c r="K93" i="1" l="1"/>
  <c r="K165" i="1"/>
  <c r="K165" i="4"/>
  <c r="K93" i="4"/>
  <c r="K167" i="4" s="1"/>
  <c r="K166" i="4"/>
  <c r="K167" i="2"/>
  <c r="I33" i="6"/>
  <c r="E33" i="6"/>
  <c r="J90" i="9"/>
  <c r="K93" i="3"/>
  <c r="K167" i="3" s="1"/>
  <c r="K166" i="1"/>
  <c r="J93" i="3"/>
  <c r="J165" i="3"/>
  <c r="I32" i="5"/>
  <c r="E32" i="5"/>
  <c r="K167" i="1" l="1"/>
</calcChain>
</file>

<file path=xl/sharedStrings.xml><?xml version="1.0" encoding="utf-8"?>
<sst xmlns="http://schemas.openxmlformats.org/spreadsheetml/2006/main" count="2605" uniqueCount="524">
  <si>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</si>
  <si>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</si>
  <si>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</si>
  <si>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</si>
  <si>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</si>
  <si>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</si>
  <si>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</si>
  <si>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</si>
  <si>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</si>
  <si>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</si>
  <si>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</si>
  <si>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</si>
  <si>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</si>
  <si>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</si>
  <si>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</si>
  <si>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</si>
  <si>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</si>
  <si>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</si>
  <si>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</si>
  <si>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</si>
  <si>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</si>
  <si>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</si>
  <si>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</si>
  <si>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</si>
  <si>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</si>
  <si>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</si>
  <si>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</si>
  <si>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</si>
  <si>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</si>
  <si>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</si>
  <si>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</si>
  <si>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</si>
  <si>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</si>
  <si>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</si>
  <si>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</si>
  <si>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</si>
  <si>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</si>
  <si>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</si>
  <si>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</si>
  <si>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</si>
  <si>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</si>
  <si>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</si>
  <si>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</si>
  <si>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</si>
  <si>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</si>
  <si>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</si>
  <si>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</si>
  <si>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</si>
  <si>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</si>
  <si>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</si>
  <si>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</si>
  <si>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</si>
  <si>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</si>
  <si>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</si>
  <si>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</si>
  <si>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államházt-on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</si>
  <si>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</si>
  <si>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</si>
  <si>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</si>
  <si>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</si>
  <si>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</si>
  <si>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</si>
  <si>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</si>
  <si>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</si>
  <si>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</si>
  <si>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</si>
  <si>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</si>
  <si>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</si>
  <si>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</si>
  <si>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</si>
  <si>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</si>
  <si>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</si>
  <si>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</si>
  <si>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</si>
  <si>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</si>
  <si>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</si>
  <si>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</si>
  <si>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</si>
  <si>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</si>
  <si>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</si>
  <si>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</si>
  <si>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</si>
  <si>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</si>
  <si>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</si>
  <si>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</si>
  <si>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</si>
  <si>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</si>
  <si>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</si>
  <si>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</si>
  <si>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</si>
  <si>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</si>
  <si>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</si>
  <si>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</si>
  <si>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</si>
  <si>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</si>
  <si>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</si>
  <si>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</si>
  <si>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</si>
  <si>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</si>
  <si>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</si>
  <si>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</si>
  <si>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</si>
  <si>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</si>
  <si>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</si>
  <si>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</si>
  <si>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</si>
  <si>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</si>
  <si>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</si>
  <si>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</si>
  <si>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</si>
  <si>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</si>
  <si>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</si>
  <si>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</si>
  <si>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</si>
  <si>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</si>
  <si>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</si>
  <si>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</si>
  <si>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</si>
  <si>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</si>
  <si>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</si>
  <si>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</si>
  <si>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</si>
  <si>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</si>
  <si>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</si>
  <si>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</si>
  <si>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</si>
  <si>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</si>
  <si>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</si>
  <si>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</si>
  <si>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</si>
  <si>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</si>
  <si>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</si>
  <si>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</si>
  <si>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</si>
  <si>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</si>
  <si>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</si>
  <si>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</si>
  <si>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Eredeti
előirányzat</t>
  </si>
  <si>
    <t>Kiadási jogcím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</si>
  <si>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</si>
  <si>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</si>
  <si>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</si>
  <si>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</si>
  <si>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</si>
  <si>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</si>
  <si>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</si>
  <si>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</si>
  <si>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</si>
  <si>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</si>
  <si>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</si>
  <si>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</si>
  <si>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</si>
  <si>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</si>
  <si>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</si>
  <si>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</si>
  <si>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</si>
  <si>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</si>
  <si>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</si>
  <si>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</si>
  <si>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</si>
  <si>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</si>
  <si>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</si>
  <si>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</si>
  <si>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</si>
  <si>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</si>
  <si>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</si>
  <si>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</si>
  <si>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</si>
  <si>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</si>
  <si>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</si>
  <si>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</si>
  <si>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</si>
  <si>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</si>
  <si>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</si>
  <si>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</si>
  <si>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</si>
  <si>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</si>
  <si>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</si>
  <si>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</si>
  <si>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</si>
  <si>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</si>
  <si>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</si>
  <si>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</si>
  <si>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</si>
  <si>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</si>
  <si>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</si>
  <si>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</si>
  <si>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</si>
  <si>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</si>
  <si>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</si>
  <si>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</si>
  <si>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</si>
  <si>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</si>
  <si>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</si>
  <si>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</si>
  <si>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</si>
  <si>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</si>
  <si>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</si>
  <si>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</si>
  <si>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</si>
  <si>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</si>
  <si>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</si>
  <si>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</si>
  <si>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</si>
  <si>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</si>
  <si>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</si>
  <si>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</si>
  <si>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</si>
  <si>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</si>
  <si>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 xml:space="preserve">    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</si>
  <si>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</si>
  <si>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</si>
  <si>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</si>
  <si>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</si>
  <si>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</si>
  <si>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</si>
  <si>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</si>
  <si>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</si>
  <si>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</si>
  <si>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</si>
  <si>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</si>
  <si>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</si>
  <si>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</si>
  <si>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</si>
  <si>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</si>
  <si>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</si>
  <si>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</si>
  <si>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</si>
  <si>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</si>
  <si>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</si>
  <si>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</si>
  <si>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</si>
  <si>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</si>
  <si>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</si>
  <si>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</si>
  <si>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</si>
  <si>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Telekadó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</si>
  <si>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</si>
  <si>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</si>
  <si>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</si>
  <si>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</si>
  <si>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</si>
  <si>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</si>
  <si>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</si>
  <si>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Kommunális 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</si>
  <si>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</si>
  <si>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</si>
  <si>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</si>
  <si>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</si>
  <si>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</si>
  <si>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</si>
  <si>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</si>
  <si>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</si>
  <si>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</si>
  <si>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</si>
  <si>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</si>
  <si>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</si>
  <si>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</si>
  <si>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</si>
  <si>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</si>
  <si>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</si>
  <si>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</si>
  <si>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</si>
  <si>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</si>
  <si>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</si>
  <si>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</si>
  <si>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</si>
  <si>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</si>
  <si>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</si>
  <si>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</si>
  <si>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</si>
  <si>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</si>
  <si>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</si>
  <si>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</si>
  <si>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</si>
  <si>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….számú módosítás utáni előirányzat</t>
  </si>
  <si>
    <t>Módosítások összesen</t>
  </si>
  <si>
    <t xml:space="preserve">.... sz. módosítás </t>
  </si>
  <si>
    <t xml:space="preserve">... sz. módosítás </t>
  </si>
  <si>
    <t>Bevételi jogcím</t>
  </si>
  <si>
    <t>Forintban!</t>
  </si>
  <si>
    <t>1. sz. táblázat</t>
  </si>
  <si>
    <t>B E V É T E L E K</t>
  </si>
  <si>
    <t>2019. ÉVI KÖLTSÉGVETÉSI RENDELET ÖSSZEVONT BEVÉTELEINEK KIADÁSAINAK AKTUÁLIS ELŐIRÁNYZATAINAK ALAKULÁSA</t>
  </si>
  <si>
    <t>2019. ÉVI KÖLTSÉGVETÉSI RENDELET KÖTELEZŐ FELADATOK BEVÉTELEINEK  AKTUÁLIS ELŐIRÁNYZATAINAK ALAKULÁSA</t>
  </si>
  <si>
    <t>Építményadó</t>
  </si>
  <si>
    <t>2019. ÉVI KÖLTSÉGVETÉSI RENDELET ÖNKÉNT VÁLLALT FELADATOK BEVÉTELEINEK  AKTUÁLIS ELŐIRÁNYZATAINAK ALAKULÁSA</t>
  </si>
  <si>
    <t>2019. ÉVI KÖLTSÉGVETÉSI RENDELET ÁLLAMIGAZGATÁSI FELADATOK BEVÉTELEINEK AKTUÁLIS ELŐIRÁNYZATAINAK ALAKULÁSA</t>
  </si>
  <si>
    <t>Bruttó  többlet:</t>
  </si>
  <si>
    <t>Bruttó  hiány:</t>
  </si>
  <si>
    <t>27.</t>
  </si>
  <si>
    <t>Költségvetési többlet:</t>
  </si>
  <si>
    <t>Költségvetési hiány:</t>
  </si>
  <si>
    <t>26.</t>
  </si>
  <si>
    <t>KIADÁSOK ÖSSZESEN (13.+24.)</t>
  </si>
  <si>
    <t>BEVÉTEL ÖSSZESEN (13.+24.)</t>
  </si>
  <si>
    <t>25.</t>
  </si>
  <si>
    <t>Működési célú finanszírozási kiadások összesen (14.+...+23.)</t>
  </si>
  <si>
    <t>Működési célú finanszírozási bevételek összesen (14.+19.+22.+23.)</t>
  </si>
  <si>
    <t>24.</t>
  </si>
  <si>
    <t>23.</t>
  </si>
  <si>
    <t xml:space="preserve">   Váltóbevételek</t>
  </si>
  <si>
    <t>22.</t>
  </si>
  <si>
    <t>Egyéb</t>
  </si>
  <si>
    <t>21.</t>
  </si>
  <si>
    <t xml:space="preserve">   Likviditási célú hitelek, kölcsönök felvétele</t>
  </si>
  <si>
    <t>20.</t>
  </si>
  <si>
    <t>Forgatási célú belföldi, külföldi értékpapírok vásárlása</t>
  </si>
  <si>
    <t xml:space="preserve">Hiány külső finanszírozásának bevételei (20.+…+21.) </t>
  </si>
  <si>
    <t>19.</t>
  </si>
  <si>
    <t>Kölcsön törlesztése</t>
  </si>
  <si>
    <t>Értékpapír értékesítése</t>
  </si>
  <si>
    <t>18.</t>
  </si>
  <si>
    <t>Hosszú lejáratú hitelek törlesztése</t>
  </si>
  <si>
    <t xml:space="preserve">   Betét visszavonásából származó bevétel </t>
  </si>
  <si>
    <t>17.</t>
  </si>
  <si>
    <t xml:space="preserve">   Vállalkozási maradvány igénybevétele </t>
  </si>
  <si>
    <t>16.</t>
  </si>
  <si>
    <t>Likviditási célú hitelek törlesztése</t>
  </si>
  <si>
    <t xml:space="preserve">   Költségvetési maradvány igénybevétele </t>
  </si>
  <si>
    <t>15.</t>
  </si>
  <si>
    <t>Értékpapír vásárlása, visszavásárlása</t>
  </si>
  <si>
    <t>Hiány belső finanszírozásának bevételei (15.+…+18. )</t>
  </si>
  <si>
    <t>14.</t>
  </si>
  <si>
    <t>Költségvetési kiadások összesen (1.+...+12.)</t>
  </si>
  <si>
    <t>Költségvetési bevételek összesen (1.+2.+4.+5.+6.+8.+…+12.)</t>
  </si>
  <si>
    <t>13.</t>
  </si>
  <si>
    <t>12.</t>
  </si>
  <si>
    <t>6.-ból EU-s támogatás (közvetlen)</t>
  </si>
  <si>
    <t>Működési célú átvett pénzeszközök</t>
  </si>
  <si>
    <t>Működési bevételek</t>
  </si>
  <si>
    <t>Közhatalmi bevételek</t>
  </si>
  <si>
    <t xml:space="preserve">Dologi kiadások </t>
  </si>
  <si>
    <t>2.-ból EU-s támogatás</t>
  </si>
  <si>
    <t>Működési célú támogatások államháztartáson belülről</t>
  </si>
  <si>
    <t>Személyi juttatások</t>
  </si>
  <si>
    <t>Önkormányzatok működési támogatásai</t>
  </si>
  <si>
    <t>I=G±H</t>
  </si>
  <si>
    <t xml:space="preserve">F </t>
  </si>
  <si>
    <t>E=C±D</t>
  </si>
  <si>
    <t>Megnevezés</t>
  </si>
  <si>
    <t xml:space="preserve">Halmozott módosítás 2019.   06. 30-ig </t>
  </si>
  <si>
    <t>Kiadások</t>
  </si>
  <si>
    <t>Bevételek</t>
  </si>
  <si>
    <t>I. Működési célú bevételek és kiadások mérlegének módosítása
(Önkormányzati szinten)</t>
  </si>
  <si>
    <t>28.</t>
  </si>
  <si>
    <t>KIADÁSOK ÖSSZESEN (12+25)</t>
  </si>
  <si>
    <t>BEVÉTEL ÖSSZESEN (12+25)</t>
  </si>
  <si>
    <t>Felhalmozási célú finanszírozási kiadások összesen
(13.+...+24.)</t>
  </si>
  <si>
    <t>Felhalmozási célú finanszírozási bevételek összesen (13.+19.)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</si>
  <si>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</si>
  <si>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</si>
  <si>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</si>
  <si>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</si>
  <si>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Hosszú lejáratú hitelek, kölcsönök felvétele</t>
  </si>
  <si>
    <t>Betét elhelyezése</t>
  </si>
  <si>
    <t>Hiány külső finanszírozásának bevételei (20+…+24 )</t>
  </si>
  <si>
    <t>Befektetési célú belföldi, külföldi értékpapírok vásárlása</t>
  </si>
  <si>
    <t>Egyéb belső finanszírozási bevételek</t>
  </si>
  <si>
    <t xml:space="preserve">Betét visszavonásából származó bevétel </t>
  </si>
  <si>
    <t>Rövid lejáratú hitelek törlesztése</t>
  </si>
  <si>
    <t xml:space="preserve">Vállalkozási maradvány igénybevétele </t>
  </si>
  <si>
    <t>Hitelek törlesztése</t>
  </si>
  <si>
    <t>Költségvetési maradvány igénybevétele</t>
  </si>
  <si>
    <t>Hiány belső finanszírozás bevételei ( 14+…+18)</t>
  </si>
  <si>
    <t>Költségvetési kiadások összesen: (1.+3.+5.+...+11.)</t>
  </si>
  <si>
    <t>Költségvetési bevételek összesen: (1.+3.+4.+6.+…+11.)</t>
  </si>
  <si>
    <t>Egyéb felhalmozási célú bevételek</t>
  </si>
  <si>
    <t>4.-ből EU-s támogatás (közvetlen)</t>
  </si>
  <si>
    <t>3.-ból EU-s forrásból megvalósuló felújítás</t>
  </si>
  <si>
    <t>Felhalmozási célú átvett pénzeszközök átvétele</t>
  </si>
  <si>
    <t>Felhalmozási bevételek</t>
  </si>
  <si>
    <t>1.-ből EU-s forrásból megvalósuló beruházás</t>
  </si>
  <si>
    <t>1.-ből EU-s támogatás</t>
  </si>
  <si>
    <t>Felhalmozási célú támogatások államháztartáson belülről</t>
  </si>
  <si>
    <t>Halmozott módosítás 2019. 06. 30-ig</t>
  </si>
  <si>
    <t>II. Felhalmozási célú bevételek és kiadások mérlegének módosítása
(Önkormányzati szinten)</t>
  </si>
  <si>
    <t>ÖSSZESEN:</t>
  </si>
  <si>
    <t>Gyeprács sablon</t>
  </si>
  <si>
    <t>2019</t>
  </si>
  <si>
    <t>Erőgép beszerzése</t>
  </si>
  <si>
    <t>Kerékpárút építése</t>
  </si>
  <si>
    <t>2017-2019</t>
  </si>
  <si>
    <t>Konyha kialakítása</t>
  </si>
  <si>
    <t>I=(E+H)</t>
  </si>
  <si>
    <t>H=(F+G)</t>
  </si>
  <si>
    <t>Módosítások összesen 2019. …..-ig</t>
  </si>
  <si>
    <t>… sz. módosítás</t>
  </si>
  <si>
    <t>Eddigi módosítások összege 2019-ben</t>
  </si>
  <si>
    <t>Kivitelezés kezdési és befejezési éve</t>
  </si>
  <si>
    <t>Teljes költség</t>
  </si>
  <si>
    <t>Beruházás  megnevezése</t>
  </si>
  <si>
    <t>Beruházási (felhalmozási) kiadások aktuális előirányzatainak alakulása</t>
  </si>
  <si>
    <t>Tornaterem felújítása</t>
  </si>
  <si>
    <t>Ivóvízhálózat felújítása</t>
  </si>
  <si>
    <t>Iskola energetikai korszerűsítése</t>
  </si>
  <si>
    <t>2018-2019</t>
  </si>
  <si>
    <t>Orvosi rendelő felújítása</t>
  </si>
  <si>
    <t>Felújítás  megnevezése</t>
  </si>
  <si>
    <t>Felújítási kiadások  kiadások aktuális előirányzatainak alakulása</t>
  </si>
  <si>
    <t>Közfoglalkoztatottak létszáma (fő)</t>
  </si>
  <si>
    <t>Éves tervezett létszám előirányzat (fő)</t>
  </si>
  <si>
    <t>Hitelek, kölcsönök törlesztése külföldi kormányoknak nemz. szervezeteknek</t>
  </si>
  <si>
    <t>Központi, irányító szervi támogatás</t>
  </si>
  <si>
    <t>Belföldi finanszírozás kiadásai (6.1. + … + 6.5.)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</si>
  <si>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</si>
  <si>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</si>
  <si>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</si>
  <si>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Hitel-, kölcsöntörlesztés államháztartáson kívülre (4.1. + … + 4.3.)</t>
  </si>
  <si>
    <t xml:space="preserve">     - Céltartalék</t>
  </si>
  <si>
    <t xml:space="preserve"> az 1.18-ból: - Általános tartalék</t>
  </si>
  <si>
    <t xml:space="preserve"> az 1.5-ből: - Előző évi elszámolásból származó befizetések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</si>
  <si>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</si>
  <si>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BEVÉTELEK ÖSSZESEN: (9+17)</t>
  </si>
  <si>
    <t xml:space="preserve">   18.</t>
  </si>
  <si>
    <t xml:space="preserve">   17.</t>
  </si>
  <si>
    <t xml:space="preserve">   16.</t>
  </si>
  <si>
    <t xml:space="preserve">    Rövid lejáratú  hitelek, kölcsönök felvétele</t>
  </si>
  <si>
    <t xml:space="preserve"> 10.</t>
  </si>
  <si>
    <t>Kamatbevételek</t>
  </si>
  <si>
    <t>Működési célú kvi támogatások és kiegészítő támogatások</t>
  </si>
  <si>
    <t>Kiemelt előirányzat, előirányzat megnevezése</t>
  </si>
  <si>
    <t>Száma</t>
  </si>
  <si>
    <t>01</t>
  </si>
  <si>
    <t>Összes  bevétel, kiadás aktuális előirányzatok alakulása</t>
  </si>
  <si>
    <t>Feladat megnevezése</t>
  </si>
  <si>
    <t xml:space="preserve"> '01</t>
  </si>
  <si>
    <t>02</t>
  </si>
  <si>
    <t>Kötelező feladtok bevételeinek, kiadásainak aktuális előirányzat alakulása</t>
  </si>
  <si>
    <t>KIADÁSOK ÖSSZESEN: (1.+2.+3.)</t>
  </si>
  <si>
    <t>Finanszírozási kiadások</t>
  </si>
  <si>
    <t xml:space="preserve"> 2.3.-ból EU-s támogatásból megvalósuló programok, projektek kiadása</t>
  </si>
  <si>
    <t>Egyéb fejlesztési célú kiadások</t>
  </si>
  <si>
    <t>Felhalmozási költségvetés kiadásai (2.1.+…+2.3.)</t>
  </si>
  <si>
    <t>Működési költségvetés kiadásai (1.1+…+1.5.)</t>
  </si>
  <si>
    <t>BEVÉTELEK ÖSSZESEN: (8.+9.)</t>
  </si>
  <si>
    <t>Irányító szervi (önkormányzati) támogatás (intézményfinanszírozás)</t>
  </si>
  <si>
    <t>9.3.</t>
  </si>
  <si>
    <t>Vállalkozási maradvány igénybevétele</t>
  </si>
  <si>
    <t>9.2.</t>
  </si>
  <si>
    <t>9.1.</t>
  </si>
  <si>
    <t>Finanszírozási bevételek (9.1.+…+9.3.)</t>
  </si>
  <si>
    <t>Költségvetési bevételek összesen (1.+…+7.)</t>
  </si>
  <si>
    <t>Felhalmozási célú átvett pénzeszközök</t>
  </si>
  <si>
    <t>Felhalmozási bevételek (5.1.+…+5.3.)</t>
  </si>
  <si>
    <t xml:space="preserve">  4.3.-ból EU-s támogatás</t>
  </si>
  <si>
    <t>Egyéb felhalmozási célú támogatások bevételei államháztartáson belülről</t>
  </si>
  <si>
    <t>Visszatérítendő támogatások, kölcsönök visszatérülése ÁH-n belülről</t>
  </si>
  <si>
    <t>Felhalmozási célú támogatások államháztartáson belülről (4.1.+…+4.3.)</t>
  </si>
  <si>
    <t xml:space="preserve">  2.3-ból EU támogatás</t>
  </si>
  <si>
    <t>Egyéb működési célú támogatások bevételei államháztartáson belülről</t>
  </si>
  <si>
    <t>Működési célú támogatások államháztartáson belülről (2.1.+…+2.3.)</t>
  </si>
  <si>
    <t>Általános forgalmi adó visszatérülése</t>
  </si>
  <si>
    <t>Kiszámlázott általános forgalmi adó</t>
  </si>
  <si>
    <t>Működési bevételek (1.1.+…+1.11.)</t>
  </si>
  <si>
    <t>Módosítások
 összesen</t>
  </si>
  <si>
    <t>Eeredeti
 előirányzat</t>
  </si>
  <si>
    <t>Összes bevétel, kiadás  aktuális előirányzatok alakulása</t>
  </si>
  <si>
    <t>03</t>
  </si>
  <si>
    <t>Költségvetési szerv megnevezése</t>
  </si>
  <si>
    <t>ÖSSZES KÖTELEZETTSÉG</t>
  </si>
  <si>
    <t>Összesen
(F=C+D+E)</t>
  </si>
  <si>
    <t>Évek</t>
  </si>
  <si>
    <t>MEGNEVEZÉS</t>
  </si>
  <si>
    <t>Sor-szám</t>
  </si>
  <si>
    <t>Sály Község Önkormányzata adósságot keletkeztető ügyletekből és kezességvállalásokból fennálló kötelezettségei</t>
  </si>
  <si>
    <t>*Az adósságot keletkeztető ügyletekhez történő hozzájárulás részletes szabályairól szóló 353/2011. (XII.31.) Korm. Rendelet 2.§ (1) bekezdése alapján.</t>
  </si>
  <si>
    <t>SAJÁT BEVÉTELEK ÖSSZESEN*</t>
  </si>
  <si>
    <t>Kezesség-, illetve garanciavállalással kapcsolatos megtérülés</t>
  </si>
  <si>
    <t>Bírság-, pótlék- és díjbevétel</t>
  </si>
  <si>
    <t>Tárgyi eszköz és az immateriális jószág, részvény, részesedés, vállalat értékesítéséből vagy privatizációból származó bevétel</t>
  </si>
  <si>
    <t>Osztalék, koncessziós díj és hozambevétel</t>
  </si>
  <si>
    <t>Az önkormányzati vagyon és az önkormányzatot megillető vagyoni értékű jog értékesítéséből és hasznosításából származó bevétel</t>
  </si>
  <si>
    <t>Helyi adóból és a települési adóból származó bevétel</t>
  </si>
  <si>
    <t>Bevételi jogcímek</t>
  </si>
  <si>
    <t>Sály Község Önkormányzata saját bevételeinek részletezése az adósságot keletkeztető ügyletből származó tárgyévi fizetési kötelezettség megállapításához</t>
  </si>
  <si>
    <t>ADÓSSÁGOT KELETKEZTETŐ ÜGYLETEK VÁRHATÓ EGYÜTTES ÖSSZEGE</t>
  </si>
  <si>
    <t>Fejlesztés várható kiadása</t>
  </si>
  <si>
    <t>Fejlesztési cél leírása</t>
  </si>
  <si>
    <t>Sály Község Önkormányzata 2019. évi adósságot keletkeztető fejlesztési céljai</t>
  </si>
  <si>
    <t>Összesen:</t>
  </si>
  <si>
    <t>Adminisztratív költségek</t>
  </si>
  <si>
    <t>Szolgáltatások igénybe vétele</t>
  </si>
  <si>
    <t>Beruházások, beszerzések</t>
  </si>
  <si>
    <t>Személyi jellegű</t>
  </si>
  <si>
    <t>Összesen</t>
  </si>
  <si>
    <t>Kiadások, költségek</t>
  </si>
  <si>
    <t>Források összesen:</t>
  </si>
  <si>
    <t>Egyéb forrás</t>
  </si>
  <si>
    <t>Hitel</t>
  </si>
  <si>
    <t>Társfinanszírozás</t>
  </si>
  <si>
    <t>EU-s forrás</t>
  </si>
  <si>
    <t>- saját erőből központi támogatás</t>
  </si>
  <si>
    <t xml:space="preserve">    </t>
  </si>
  <si>
    <t>Saját erő</t>
  </si>
  <si>
    <t>2020. után</t>
  </si>
  <si>
    <t>2020.</t>
  </si>
  <si>
    <t>2019.</t>
  </si>
  <si>
    <t>Források</t>
  </si>
  <si>
    <t>TOP-3.2.1-16-BO1-2018-110 Tornaterem energetikai korszerűsítése</t>
  </si>
  <si>
    <t>EU-s projekt neve, azonosítója:</t>
  </si>
  <si>
    <t>TOP-3.2.1-16-BO1-2017-00052 Iskola energetikai korszerűsítése</t>
  </si>
  <si>
    <t>VP6-7.2.1-7.4.1.2-16 gépbeszerzés</t>
  </si>
  <si>
    <t>TOP-1.2.1-16-BO1-2017-00007 Kerékpárút építése</t>
  </si>
  <si>
    <t>TOP-4.2.1-15-BO1-2016-00040 Konyha projekt</t>
  </si>
  <si>
    <t>TOP-4.1.1-16-BO1-2017-00006 Orvosi rendelő korszerűsítése</t>
  </si>
  <si>
    <t>bevételei, kiadási, hozzájárulások</t>
  </si>
  <si>
    <t>Európai uniós támogatással megvalósuló projektek</t>
  </si>
  <si>
    <t>1.1 melléklet a 3/2019. (II.14.) önkormányzati rendelethez</t>
  </si>
  <si>
    <t>1.2 melléklet a 3/2019. (II.14.) önkormányzati rendelethez</t>
  </si>
  <si>
    <t>1.3 melléklet a 3/2019. (II.14.) önkormányzati rendelethez</t>
  </si>
  <si>
    <t>1.4 melléklet a 3/2019. (II.14.) önkormányzati rendelethez</t>
  </si>
  <si>
    <t>2.1 melléklet a 3/2019. (II.14.) önkormányzati rendelethez</t>
  </si>
  <si>
    <t>2.2 melléklet a 3/2019. (II.14.) önkormányzati rendelethez</t>
  </si>
  <si>
    <t>3. melléklet a 3/2019. (II.14.) önkormányzati rendelethez</t>
  </si>
  <si>
    <t>5. melléklet a 3/2019. (II.14.) önkormányzati rendelethez</t>
  </si>
  <si>
    <t>4. melléklet a 3/2019. (II.14.) önkormányzati rendelethez</t>
  </si>
  <si>
    <t>6. melléklet a 3/2019. (II.14.) önkormányzati rendelethez</t>
  </si>
  <si>
    <t>7. melléklet a 3/2019. (II.14.) önkormányzati rendelethez</t>
  </si>
  <si>
    <t>8. melléklet a 3/2019. (II.14.) önkormányzati rendelethez</t>
  </si>
  <si>
    <t>9.1 melléklet a 3/2019. (II.14.) önkormányzati rendelethez</t>
  </si>
  <si>
    <t>9.1.1 melléklet a 3/2019. (II.14.) önkormányzati rendelethez</t>
  </si>
  <si>
    <t>9.3 melléklet a 3/2019. (II.14.) önkormányzati rendelethez</t>
  </si>
  <si>
    <t>9.3.1 melléklet a 3/2019.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</si>
</sst>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"/>
    <numFmt numFmtId="165" formatCode="_-* #,##0\ _F_t_-;\-* #,##0\ _F_t_-;_-* &quot;-&quot;??\ _F_t_-;_-@_-"/>
    <numFmt numFmtId="166" formatCode="_-* #,##0.00\ _F_t_-;\-* #,##0.00\ _F_t_-;_-* &quot;-&quot;??\ _F_t_-;_-@_-"/>
    <numFmt numFmtId="167" formatCode="0&quot;.&quot;"/>
  </numFmts>
  <fonts count="44" x14ac:knownFonts="1">
    <font>
      <sz val="10"/>
      <name val="Times New Roman CE"/>
      <charset val="238"/>
    </font>
    <font>
      <sz val="12"/>
      <name val="Times New Roman CE"/>
      <charset val="238"/>
    </font>
    <font>
      <sz val="12"/>
      <color rgb="FFFF0000"/>
      <name val="Times New Roman CE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1"/>
      <name val="Times New Roman CE"/>
      <charset val="238"/>
    </font>
    <font>
      <b/>
      <sz val="14"/>
      <color rgb="FFFF000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sz val="12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charset val="238"/>
    </font>
    <font>
      <b/>
      <sz val="11"/>
      <name val="Times New Roman CE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charset val="238"/>
    </font>
    <font>
      <b/>
      <sz val="7"/>
      <name val="Times New Roman CE"/>
      <family val="1"/>
      <charset val="238"/>
    </font>
    <font>
      <sz val="7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4" fillId="0" borderId="0" applyFont="0" applyFill="0" applyBorder="0" applyAlignment="0" applyProtection="0"/>
  </cellStyleXfs>
  <cellXfs count="557">
    <xf numFmtId="0" fontId="0" fillId="0" borderId="0" xfId="0"/>
    <xf numFmtId="0" fontId="1" fillId="0" borderId="0" xfId="1"/>
    <xf numFmtId="0" fontId="1" fillId="0" borderId="0" xfId="1" applyAlignment="1">
      <alignment horizontal="right" vertical="center" indent="1"/>
    </xf>
    <xf numFmtId="164" fontId="2" fillId="0" borderId="0" xfId="1" applyNumberFormat="1" applyFont="1"/>
    <xf numFmtId="0" fontId="2" fillId="0" borderId="0" xfId="1" applyFont="1"/>
    <xf numFmtId="164" fontId="2" fillId="0" borderId="0" xfId="1" applyNumberFormat="1" applyFont="1" applyAlignment="1">
      <alignment horizontal="right" vertical="center" indent="1"/>
    </xf>
    <xf numFmtId="164" fontId="3" fillId="0" borderId="1" xfId="1" applyNumberFormat="1" applyFont="1" applyBorder="1" applyAlignment="1">
      <alignment horizontal="right" vertical="center" wrapText="1" indent="1"/>
    </xf>
    <xf numFmtId="164" fontId="3" fillId="0" borderId="2" xfId="1" applyNumberFormat="1" applyFont="1" applyBorder="1" applyAlignment="1">
      <alignment horizontal="right" vertical="center" wrapText="1" indent="1"/>
    </xf>
    <xf numFmtId="0" fontId="3" fillId="0" borderId="2" xfId="1" applyFont="1" applyBorder="1" applyAlignment="1">
      <alignment vertical="center" wrapText="1"/>
    </xf>
    <xf numFmtId="0" fontId="3" fillId="0" borderId="3" xfId="1" applyFont="1" applyBorder="1" applyAlignment="1">
      <alignment horizontal="left" vertical="center" wrapText="1" indent="1"/>
    </xf>
    <xf numFmtId="164" fontId="3" fillId="0" borderId="4" xfId="1" applyNumberFormat="1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right" vertical="center"/>
    </xf>
    <xf numFmtId="0" fontId="8" fillId="0" borderId="0" xfId="1" applyFont="1"/>
    <xf numFmtId="164" fontId="9" fillId="0" borderId="1" xfId="0" quotePrefix="1" applyNumberFormat="1" applyFont="1" applyBorder="1" applyAlignment="1">
      <alignment horizontal="right" vertical="center" wrapText="1" indent="1"/>
    </xf>
    <xf numFmtId="164" fontId="9" fillId="0" borderId="2" xfId="0" quotePrefix="1" applyNumberFormat="1" applyFont="1" applyBorder="1" applyAlignment="1">
      <alignment horizontal="right" vertical="center" wrapText="1" indent="1"/>
    </xf>
    <xf numFmtId="164" fontId="9" fillId="0" borderId="6" xfId="0" quotePrefix="1" applyNumberFormat="1" applyFont="1" applyBorder="1" applyAlignment="1">
      <alignment horizontal="righ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7" fillId="0" borderId="0" xfId="1" applyFont="1"/>
    <xf numFmtId="0" fontId="11" fillId="0" borderId="0" xfId="1" applyFont="1"/>
    <xf numFmtId="0" fontId="12" fillId="0" borderId="2" xfId="1" applyFont="1" applyBorder="1" applyAlignment="1">
      <alignment horizontal="left" vertical="center" wrapText="1" indent="1"/>
    </xf>
    <xf numFmtId="164" fontId="13" fillId="0" borderId="9" xfId="1" applyNumberFormat="1" applyFont="1" applyBorder="1" applyAlignment="1">
      <alignment horizontal="right" vertical="center" wrapText="1" indent="1"/>
    </xf>
    <xf numFmtId="164" fontId="10" fillId="0" borderId="10" xfId="0" applyNumberFormat="1" applyFont="1" applyBorder="1" applyAlignment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6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" xfId="1" applyNumberFormat="1" applyFont="1" applyBorder="1" applyAlignment="1">
      <alignment horizontal="right" vertical="center" wrapText="1" indent="1"/>
    </xf>
    <xf numFmtId="164" fontId="10" fillId="0" borderId="2" xfId="0" applyNumberFormat="1" applyFont="1" applyBorder="1" applyAlignment="1">
      <alignment horizontal="right" vertical="center" wrapText="1" indent="1"/>
    </xf>
    <xf numFmtId="164" fontId="13" fillId="0" borderId="12" xfId="1" applyNumberFormat="1" applyFont="1" applyBorder="1" applyAlignment="1">
      <alignment horizontal="right" vertical="center" wrapText="1" indent="1"/>
    </xf>
    <xf numFmtId="164" fontId="13" fillId="0" borderId="13" xfId="1" applyNumberFormat="1" applyFont="1" applyBorder="1" applyAlignment="1">
      <alignment horizontal="right" vertical="center" wrapText="1" indent="1"/>
    </xf>
    <xf numFmtId="164" fontId="13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Border="1" applyAlignment="1" applyProtection="1">
      <alignment horizontal="right" vertical="center" wrapText="1" indent="1"/>
      <protection locked="0"/>
    </xf>
    <xf numFmtId="0" fontId="13" fillId="0" borderId="17" xfId="1" applyFont="1" applyBorder="1" applyAlignment="1">
      <alignment horizontal="left" vertical="center" wrapText="1" indent="1"/>
    </xf>
    <xf numFmtId="49" fontId="13" fillId="0" borderId="18" xfId="1" applyNumberFormat="1" applyFont="1" applyBorder="1" applyAlignment="1">
      <alignment horizontal="left" vertical="center" wrapText="1" indent="1"/>
    </xf>
    <xf numFmtId="164" fontId="13" fillId="0" borderId="19" xfId="1" applyNumberFormat="1" applyFont="1" applyBorder="1" applyAlignment="1">
      <alignment horizontal="right" vertical="center" wrapText="1" indent="1"/>
    </xf>
    <xf numFmtId="164" fontId="13" fillId="0" borderId="16" xfId="1" applyNumberFormat="1" applyFont="1" applyBorder="1" applyAlignment="1">
      <alignment horizontal="right" vertical="center" wrapText="1" indent="1"/>
    </xf>
    <xf numFmtId="164" fontId="10" fillId="0" borderId="1" xfId="0" applyNumberFormat="1" applyFont="1" applyBorder="1" applyAlignment="1">
      <alignment horizontal="right" vertical="center" wrapText="1" indent="1"/>
    </xf>
    <xf numFmtId="164" fontId="10" fillId="0" borderId="6" xfId="0" applyNumberFormat="1" applyFont="1" applyBorder="1" applyAlignment="1">
      <alignment horizontal="right" vertical="center" wrapText="1" indent="1"/>
    </xf>
    <xf numFmtId="0" fontId="13" fillId="0" borderId="10" xfId="1" applyFont="1" applyBorder="1" applyAlignment="1">
      <alignment horizontal="left" vertical="center" wrapText="1" indent="1"/>
    </xf>
    <xf numFmtId="49" fontId="13" fillId="0" borderId="20" xfId="1" applyNumberFormat="1" applyFont="1" applyBorder="1" applyAlignment="1">
      <alignment horizontal="left" vertical="center" wrapText="1" indent="1"/>
    </xf>
    <xf numFmtId="164" fontId="12" fillId="0" borderId="1" xfId="1" applyNumberFormat="1" applyFont="1" applyBorder="1" applyAlignment="1">
      <alignment horizontal="right" vertical="center" wrapText="1" indent="1"/>
    </xf>
    <xf numFmtId="164" fontId="12" fillId="0" borderId="2" xfId="1" applyNumberFormat="1" applyFont="1" applyBorder="1" applyAlignment="1">
      <alignment horizontal="right" vertical="center" wrapText="1" indent="1"/>
    </xf>
    <xf numFmtId="164" fontId="12" fillId="0" borderId="6" xfId="1" applyNumberFormat="1" applyFont="1" applyBorder="1" applyAlignment="1">
      <alignment horizontal="right" vertical="center" wrapText="1" indent="1"/>
    </xf>
    <xf numFmtId="164" fontId="3" fillId="0" borderId="6" xfId="1" applyNumberFormat="1" applyFont="1" applyBorder="1" applyAlignment="1">
      <alignment horizontal="right" vertical="center" wrapText="1" indent="1"/>
    </xf>
    <xf numFmtId="164" fontId="13" fillId="0" borderId="17" xfId="1" applyNumberFormat="1" applyFont="1" applyBorder="1" applyAlignment="1">
      <alignment horizontal="right" vertical="center" wrapText="1" indent="1"/>
    </xf>
    <xf numFmtId="0" fontId="13" fillId="0" borderId="13" xfId="1" applyFont="1" applyBorder="1" applyAlignment="1">
      <alignment horizontal="left" vertical="center" wrapText="1" indent="1"/>
    </xf>
    <xf numFmtId="0" fontId="13" fillId="0" borderId="16" xfId="1" applyFont="1" applyBorder="1" applyAlignment="1">
      <alignment horizontal="left" vertical="center" wrapText="1" indent="6"/>
    </xf>
    <xf numFmtId="0" fontId="13" fillId="0" borderId="17" xfId="1" applyFont="1" applyBorder="1" applyAlignment="1">
      <alignment horizontal="left" vertical="center" wrapText="1" indent="6"/>
    </xf>
    <xf numFmtId="0" fontId="14" fillId="0" borderId="16" xfId="0" applyFont="1" applyBorder="1" applyAlignment="1">
      <alignment horizontal="left" vertical="center" wrapText="1" indent="1"/>
    </xf>
    <xf numFmtId="0" fontId="14" fillId="0" borderId="13" xfId="0" applyFont="1" applyBorder="1" applyAlignment="1">
      <alignment horizontal="left" vertical="center" wrapText="1" indent="1"/>
    </xf>
    <xf numFmtId="164" fontId="13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1" xfId="1" applyNumberFormat="1" applyFont="1" applyBorder="1" applyAlignment="1" applyProtection="1">
      <alignment horizontal="right" vertical="center" wrapText="1" indent="1"/>
      <protection locked="0"/>
    </xf>
    <xf numFmtId="0" fontId="13" fillId="0" borderId="16" xfId="1" applyFont="1" applyBorder="1" applyAlignment="1">
      <alignment horizontal="left" vertical="center" wrapText="1" indent="1"/>
    </xf>
    <xf numFmtId="164" fontId="3" fillId="0" borderId="22" xfId="1" applyNumberFormat="1" applyFont="1" applyBorder="1" applyAlignment="1">
      <alignment horizontal="right" vertical="center" wrapText="1" indent="1"/>
    </xf>
    <xf numFmtId="164" fontId="3" fillId="0" borderId="7" xfId="1" applyNumberFormat="1" applyFont="1" applyBorder="1" applyAlignment="1">
      <alignment horizontal="right" vertical="center" wrapText="1" inden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horizontal="left" vertical="center" wrapText="1" indent="1"/>
    </xf>
    <xf numFmtId="164" fontId="13" fillId="0" borderId="23" xfId="1" applyNumberFormat="1" applyFont="1" applyBorder="1" applyAlignment="1">
      <alignment horizontal="right" vertical="center" wrapText="1" indent="1"/>
    </xf>
    <xf numFmtId="164" fontId="13" fillId="0" borderId="24" xfId="1" applyNumberFormat="1" applyFont="1" applyBorder="1" applyAlignment="1">
      <alignment horizontal="right" vertical="center" wrapText="1" indent="1"/>
    </xf>
    <xf numFmtId="164" fontId="13" fillId="0" borderId="24" xfId="1" applyNumberFormat="1" applyFont="1" applyBorder="1" applyAlignment="1" applyProtection="1">
      <alignment horizontal="right" vertical="center" wrapText="1" indent="1"/>
      <protection locked="0"/>
    </xf>
    <xf numFmtId="0" fontId="13" fillId="0" borderId="24" xfId="1" applyFont="1" applyBorder="1" applyAlignment="1">
      <alignment horizontal="left" vertical="center" wrapText="1" indent="7"/>
    </xf>
    <xf numFmtId="49" fontId="13" fillId="0" borderId="25" xfId="1" applyNumberFormat="1" applyFont="1" applyBorder="1" applyAlignment="1">
      <alignment horizontal="left" vertical="center" wrapText="1" indent="1"/>
    </xf>
    <xf numFmtId="49" fontId="13" fillId="0" borderId="26" xfId="1" applyNumberFormat="1" applyFont="1" applyBorder="1" applyAlignment="1">
      <alignment horizontal="left" vertical="center" wrapText="1" indent="1"/>
    </xf>
    <xf numFmtId="0" fontId="13" fillId="0" borderId="15" xfId="1" applyFont="1" applyBorder="1" applyAlignment="1">
      <alignment horizontal="left" vertical="center" wrapText="1" indent="1"/>
    </xf>
    <xf numFmtId="0" fontId="13" fillId="0" borderId="13" xfId="1" applyFont="1" applyBorder="1" applyAlignment="1">
      <alignment horizontal="left" vertical="center" wrapText="1" indent="6"/>
    </xf>
    <xf numFmtId="49" fontId="13" fillId="0" borderId="27" xfId="1" applyNumberFormat="1" applyFont="1" applyBorder="1" applyAlignment="1">
      <alignment horizontal="left" vertical="center" wrapText="1" indent="1"/>
    </xf>
    <xf numFmtId="0" fontId="13" fillId="0" borderId="16" xfId="1" applyFont="1" applyBorder="1" applyAlignment="1">
      <alignment horizontal="left" indent="6"/>
    </xf>
    <xf numFmtId="0" fontId="13" fillId="0" borderId="0" xfId="1" applyFont="1" applyAlignment="1">
      <alignment horizontal="left" vertical="center" wrapText="1" indent="1"/>
    </xf>
    <xf numFmtId="164" fontId="13" fillId="0" borderId="28" xfId="1" applyNumberFormat="1" applyFont="1" applyBorder="1" applyAlignment="1">
      <alignment horizontal="right" vertical="center" wrapText="1" indent="1"/>
    </xf>
    <xf numFmtId="164" fontId="13" fillId="0" borderId="29" xfId="1" applyNumberFormat="1" applyFont="1" applyBorder="1" applyAlignment="1">
      <alignment horizontal="right" vertical="center" wrapText="1" indent="1"/>
    </xf>
    <xf numFmtId="164" fontId="13" fillId="0" borderId="2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Border="1" applyAlignment="1" applyProtection="1">
      <alignment horizontal="right" vertical="center" wrapText="1" indent="1"/>
      <protection locked="0"/>
    </xf>
    <xf numFmtId="0" fontId="13" fillId="0" borderId="29" xfId="1" applyFont="1" applyBorder="1" applyAlignment="1">
      <alignment horizontal="left" vertical="center" wrapText="1" indent="1"/>
    </xf>
    <xf numFmtId="49" fontId="13" fillId="0" borderId="30" xfId="1" applyNumberFormat="1" applyFont="1" applyBorder="1" applyAlignment="1">
      <alignment horizontal="left" vertical="center" wrapText="1" indent="1"/>
    </xf>
    <xf numFmtId="164" fontId="3" fillId="0" borderId="31" xfId="1" applyNumberFormat="1" applyFont="1" applyBorder="1" applyAlignment="1">
      <alignment horizontal="right" vertical="center" wrapText="1" indent="1"/>
    </xf>
    <xf numFmtId="164" fontId="3" fillId="0" borderId="32" xfId="1" applyNumberFormat="1" applyFont="1" applyBorder="1" applyAlignment="1">
      <alignment horizontal="right" vertical="center" wrapText="1" indent="1"/>
    </xf>
    <xf numFmtId="0" fontId="3" fillId="0" borderId="32" xfId="1" applyFont="1" applyBorder="1" applyAlignment="1">
      <alignment vertical="center" wrapText="1"/>
    </xf>
    <xf numFmtId="0" fontId="3" fillId="0" borderId="33" xfId="1" applyFont="1" applyBorder="1" applyAlignment="1">
      <alignment horizontal="left" vertical="center" wrapText="1" indent="1"/>
    </xf>
    <xf numFmtId="0" fontId="13" fillId="0" borderId="0" xfId="1" applyFont="1"/>
    <xf numFmtId="164" fontId="16" fillId="0" borderId="34" xfId="0" applyNumberFormat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7" fillId="0" borderId="36" xfId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164" fontId="20" fillId="0" borderId="0" xfId="1" applyNumberFormat="1" applyFont="1" applyAlignment="1">
      <alignment horizontal="right" vertical="center" wrapText="1" indent="1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vertical="center" wrapText="1"/>
    </xf>
    <xf numFmtId="164" fontId="3" fillId="0" borderId="2" xfId="1" applyNumberFormat="1" applyFont="1" applyBorder="1" applyAlignment="1" applyProtection="1">
      <alignment horizontal="right" vertical="center" wrapText="1" indent="1"/>
      <protection locked="0"/>
    </xf>
    <xf numFmtId="164" fontId="15" fillId="0" borderId="19" xfId="1" applyNumberFormat="1" applyFont="1" applyBorder="1" applyAlignment="1">
      <alignment horizontal="right" vertical="center" wrapText="1" indent="1"/>
    </xf>
    <xf numFmtId="164" fontId="15" fillId="0" borderId="16" xfId="1" applyNumberFormat="1" applyFont="1" applyBorder="1" applyAlignment="1">
      <alignment horizontal="right" vertical="center" wrapText="1" indent="1"/>
    </xf>
    <xf numFmtId="164" fontId="15" fillId="0" borderId="16" xfId="1" applyNumberFormat="1" applyFont="1" applyBorder="1" applyAlignment="1" applyProtection="1">
      <alignment horizontal="right" vertical="center" wrapText="1" indent="1"/>
      <protection locked="0"/>
    </xf>
    <xf numFmtId="0" fontId="14" fillId="0" borderId="27" xfId="0" applyFont="1" applyBorder="1" applyAlignment="1">
      <alignment wrapText="1"/>
    </xf>
    <xf numFmtId="0" fontId="14" fillId="0" borderId="16" xfId="0" applyFont="1" applyBorder="1" applyAlignment="1">
      <alignment horizontal="left" wrapText="1" indent="1"/>
    </xf>
    <xf numFmtId="0" fontId="14" fillId="0" borderId="26" xfId="0" applyFont="1" applyBorder="1" applyAlignment="1">
      <alignment wrapText="1"/>
    </xf>
    <xf numFmtId="0" fontId="14" fillId="0" borderId="17" xfId="0" applyFont="1" applyBorder="1" applyAlignment="1">
      <alignment horizontal="left" wrapText="1" indent="1"/>
    </xf>
    <xf numFmtId="0" fontId="14" fillId="0" borderId="18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 indent="1"/>
    </xf>
    <xf numFmtId="164" fontId="15" fillId="0" borderId="23" xfId="1" applyNumberFormat="1" applyFont="1" applyBorder="1" applyAlignment="1">
      <alignment horizontal="right" vertical="center" wrapText="1" indent="1"/>
    </xf>
    <xf numFmtId="164" fontId="15" fillId="0" borderId="24" xfId="1" applyNumberFormat="1" applyFont="1" applyBorder="1" applyAlignment="1">
      <alignment horizontal="right" vertical="center" wrapText="1" indent="1"/>
    </xf>
    <xf numFmtId="164" fontId="15" fillId="0" borderId="24" xfId="1" applyNumberFormat="1" applyFont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>
      <alignment vertical="center" wrapText="1"/>
    </xf>
    <xf numFmtId="3" fontId="12" fillId="0" borderId="2" xfId="1" applyNumberFormat="1" applyFont="1" applyBorder="1" applyAlignment="1">
      <alignment horizontal="right" vertical="center" wrapText="1" indent="1"/>
    </xf>
    <xf numFmtId="0" fontId="3" fillId="0" borderId="2" xfId="1" applyFont="1" applyBorder="1" applyAlignment="1">
      <alignment horizontal="left" vertical="center" wrapText="1" indent="1"/>
    </xf>
    <xf numFmtId="0" fontId="3" fillId="0" borderId="3" xfId="1" applyFont="1" applyBorder="1" applyAlignment="1">
      <alignment horizontal="left" vertical="center" wrapText="1"/>
    </xf>
    <xf numFmtId="164" fontId="13" fillId="0" borderId="10" xfId="1" applyNumberFormat="1" applyFont="1" applyBorder="1" applyAlignment="1">
      <alignment horizontal="right" vertical="center" wrapText="1" indent="1"/>
    </xf>
    <xf numFmtId="164" fontId="13" fillId="0" borderId="10" xfId="1" applyNumberFormat="1" applyFont="1" applyBorder="1" applyAlignment="1" applyProtection="1">
      <alignment horizontal="right" vertical="center" wrapText="1" indent="1"/>
      <protection locked="0"/>
    </xf>
    <xf numFmtId="164" fontId="15" fillId="0" borderId="9" xfId="1" applyNumberFormat="1" applyFont="1" applyBorder="1" applyAlignment="1">
      <alignment horizontal="right" vertical="center" wrapText="1" indent="1"/>
    </xf>
    <xf numFmtId="164" fontId="15" fillId="0" borderId="10" xfId="1" applyNumberFormat="1" applyFont="1" applyBorder="1" applyAlignment="1">
      <alignment horizontal="right" vertical="center" wrapText="1" indent="1"/>
    </xf>
    <xf numFmtId="164" fontId="15" fillId="0" borderId="10" xfId="1" applyNumberFormat="1" applyFont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1" applyNumberFormat="1" applyFont="1" applyBorder="1" applyAlignment="1">
      <alignment horizontal="right" vertical="center" wrapText="1" indent="1"/>
    </xf>
    <xf numFmtId="164" fontId="15" fillId="0" borderId="17" xfId="1" applyNumberFormat="1" applyFont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>
      <alignment horizontal="left" vertical="center" wrapText="1" indent="1"/>
    </xf>
    <xf numFmtId="0" fontId="14" fillId="0" borderId="13" xfId="0" applyFont="1" applyBorder="1" applyAlignment="1">
      <alignment horizontal="left" wrapText="1" inden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17" fillId="0" borderId="36" xfId="1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24" xfId="1" applyFont="1" applyBorder="1" applyAlignment="1" applyProtection="1">
      <alignment horizontal="center" vertical="center" wrapText="1"/>
      <protection locked="0"/>
    </xf>
    <xf numFmtId="0" fontId="18" fillId="0" borderId="37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0" xfId="1" applyProtection="1">
      <protection locked="0"/>
    </xf>
    <xf numFmtId="0" fontId="1" fillId="0" borderId="0" xfId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0" fillId="0" borderId="0" xfId="0"/>
    <xf numFmtId="164" fontId="12" fillId="0" borderId="32" xfId="1" applyNumberFormat="1" applyFont="1" applyBorder="1" applyAlignment="1">
      <alignment horizontal="right" vertical="center" wrapText="1" indent="1"/>
    </xf>
    <xf numFmtId="0" fontId="10" fillId="0" borderId="10" xfId="0" applyFont="1" applyBorder="1" applyAlignment="1">
      <alignment horizontal="left" wrapText="1" indent="1"/>
    </xf>
    <xf numFmtId="0" fontId="10" fillId="0" borderId="33" xfId="0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3" fillId="0" borderId="34" xfId="0" applyNumberFormat="1" applyFont="1" applyBorder="1" applyAlignment="1">
      <alignment horizontal="right" vertical="center" wrapText="1" indent="1"/>
    </xf>
    <xf numFmtId="164" fontId="23" fillId="0" borderId="2" xfId="0" applyNumberFormat="1" applyFont="1" applyBorder="1" applyAlignment="1">
      <alignment horizontal="right" vertical="center" wrapText="1" indent="1"/>
    </xf>
    <xf numFmtId="164" fontId="24" fillId="0" borderId="3" xfId="0" applyNumberFormat="1" applyFont="1" applyBorder="1" applyAlignment="1">
      <alignment horizontal="left" vertical="center" wrapText="1" indent="1"/>
    </xf>
    <xf numFmtId="164" fontId="24" fillId="0" borderId="42" xfId="0" applyNumberFormat="1" applyFont="1" applyBorder="1" applyAlignment="1">
      <alignment horizontal="left" vertical="center" wrapText="1" indent="1"/>
    </xf>
    <xf numFmtId="164" fontId="23" fillId="0" borderId="1" xfId="0" applyNumberFormat="1" applyFont="1" applyBorder="1" applyAlignment="1">
      <alignment horizontal="right" vertical="center" wrapText="1" indent="1"/>
    </xf>
    <xf numFmtId="164" fontId="12" fillId="0" borderId="1" xfId="0" applyNumberFormat="1" applyFont="1" applyBorder="1" applyAlignment="1">
      <alignment horizontal="right" vertical="center" wrapText="1" indent="1"/>
    </xf>
    <xf numFmtId="164" fontId="12" fillId="0" borderId="2" xfId="0" applyNumberFormat="1" applyFont="1" applyBorder="1" applyAlignment="1">
      <alignment horizontal="right" vertical="center" wrapText="1" indent="1"/>
    </xf>
    <xf numFmtId="164" fontId="12" fillId="0" borderId="3" xfId="0" applyNumberFormat="1" applyFont="1" applyBorder="1" applyAlignment="1">
      <alignment horizontal="left" vertical="center" wrapText="1" indent="1"/>
    </xf>
    <xf numFmtId="164" fontId="12" fillId="0" borderId="6" xfId="0" applyNumberFormat="1" applyFont="1" applyBorder="1" applyAlignment="1">
      <alignment horizontal="right" vertical="center" wrapText="1" indent="1"/>
    </xf>
    <xf numFmtId="164" fontId="15" fillId="0" borderId="43" xfId="0" applyNumberFormat="1" applyFont="1" applyBorder="1" applyAlignment="1">
      <alignment horizontal="right" vertical="center" wrapText="1" indent="1"/>
    </xf>
    <xf numFmtId="164" fontId="15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Border="1" applyAlignment="1" applyProtection="1">
      <alignment horizontal="left" vertical="center" wrapText="1" indent="1"/>
      <protection locked="0"/>
    </xf>
    <xf numFmtId="164" fontId="15" fillId="0" borderId="10" xfId="0" applyNumberFormat="1" applyFont="1" applyBorder="1" applyAlignment="1">
      <alignment horizontal="right" vertical="center" wrapText="1" indent="1"/>
    </xf>
    <xf numFmtId="164" fontId="15" fillId="0" borderId="20" xfId="0" applyNumberFormat="1" applyFont="1" applyBorder="1" applyAlignment="1">
      <alignment horizontal="left" vertical="center" wrapText="1" indent="1"/>
    </xf>
    <xf numFmtId="164" fontId="0" fillId="0" borderId="44" xfId="0" applyNumberFormat="1" applyBorder="1" applyAlignment="1">
      <alignment horizontal="left" vertical="center" wrapText="1" indent="1"/>
    </xf>
    <xf numFmtId="164" fontId="15" fillId="0" borderId="19" xfId="0" applyNumberFormat="1" applyFont="1" applyBorder="1" applyAlignment="1">
      <alignment horizontal="right" vertical="center" wrapText="1" indent="1"/>
    </xf>
    <xf numFmtId="164" fontId="15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Border="1" applyAlignment="1">
      <alignment horizontal="left" vertical="center" wrapText="1" indent="1"/>
    </xf>
    <xf numFmtId="164" fontId="15" fillId="0" borderId="16" xfId="0" applyNumberFormat="1" applyFont="1" applyBorder="1" applyAlignment="1">
      <alignment horizontal="right" vertical="center" wrapText="1" indent="1"/>
    </xf>
    <xf numFmtId="164" fontId="15" fillId="0" borderId="26" xfId="0" applyNumberFormat="1" applyFont="1" applyBorder="1" applyAlignment="1">
      <alignment horizontal="left" vertical="center" wrapText="1" indent="1"/>
    </xf>
    <xf numFmtId="164" fontId="0" fillId="0" borderId="45" xfId="0" applyNumberFormat="1" applyBorder="1" applyAlignment="1">
      <alignment horizontal="left" vertical="center" wrapText="1" indent="1"/>
    </xf>
    <xf numFmtId="164" fontId="15" fillId="0" borderId="26" xfId="0" applyNumberFormat="1" applyFont="1" applyBorder="1" applyAlignment="1">
      <alignment horizontal="left" vertical="center" wrapText="1" indent="2"/>
    </xf>
    <xf numFmtId="164" fontId="4" fillId="0" borderId="45" xfId="0" applyNumberFormat="1" applyFont="1" applyBorder="1" applyAlignment="1">
      <alignment horizontal="left" vertical="center" wrapText="1" indent="1"/>
    </xf>
    <xf numFmtId="164" fontId="13" fillId="0" borderId="18" xfId="0" applyNumberFormat="1" applyFont="1" applyBorder="1" applyAlignment="1">
      <alignment horizontal="left" vertical="center" wrapText="1" indent="1"/>
    </xf>
    <xf numFmtId="164" fontId="4" fillId="0" borderId="44" xfId="0" applyNumberFormat="1" applyFont="1" applyBorder="1" applyAlignment="1">
      <alignment horizontal="left" vertical="center" wrapText="1" indent="1"/>
    </xf>
    <xf numFmtId="164" fontId="25" fillId="0" borderId="16" xfId="0" applyNumberFormat="1" applyFont="1" applyBorder="1" applyAlignment="1">
      <alignment horizontal="right" vertical="center" wrapText="1" indent="1"/>
    </xf>
    <xf numFmtId="164" fontId="25" fillId="0" borderId="10" xfId="0" applyNumberFormat="1" applyFont="1" applyBorder="1" applyAlignment="1">
      <alignment horizontal="right" vertical="center" wrapText="1" indent="1"/>
    </xf>
    <xf numFmtId="164" fontId="13" fillId="0" borderId="9" xfId="0" applyNumberFormat="1" applyFont="1" applyBorder="1" applyAlignment="1">
      <alignment horizontal="right" vertical="center" wrapText="1" indent="1"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Border="1" applyAlignment="1">
      <alignment horizontal="right" vertical="center" wrapText="1" indent="1"/>
    </xf>
    <xf numFmtId="164" fontId="13" fillId="0" borderId="27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Border="1" applyAlignment="1">
      <alignment horizontal="right" vertical="center" wrapText="1" indent="1"/>
    </xf>
    <xf numFmtId="164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Alignment="1" applyProtection="1">
      <alignment horizontal="left" vertical="center" wrapText="1" indent="1"/>
      <protection locked="0"/>
    </xf>
    <xf numFmtId="164" fontId="13" fillId="0" borderId="47" xfId="0" applyNumberFormat="1" applyFont="1" applyBorder="1" applyAlignment="1">
      <alignment horizontal="left" vertical="center" wrapText="1" indent="1"/>
    </xf>
    <xf numFmtId="164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0" fillId="0" borderId="48" xfId="0" applyNumberFormat="1" applyBorder="1" applyAlignment="1">
      <alignment horizontal="left" vertical="center" wrapText="1" indent="1"/>
    </xf>
    <xf numFmtId="164" fontId="12" fillId="0" borderId="0" xfId="0" applyNumberFormat="1" applyFont="1" applyAlignment="1">
      <alignment horizontal="center" vertical="center" wrapText="1"/>
    </xf>
    <xf numFmtId="164" fontId="12" fillId="0" borderId="34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42" xfId="0" applyNumberFormat="1" applyFont="1" applyBorder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 wrapText="1"/>
    </xf>
    <xf numFmtId="164" fontId="18" fillId="0" borderId="1" xfId="0" applyNumberFormat="1" applyFont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6" xfId="0" applyNumberFormat="1" applyFont="1" applyBorder="1" applyAlignment="1" applyProtection="1">
      <alignment horizontal="center" vertical="center" wrapText="1"/>
      <protection locked="0"/>
    </xf>
    <xf numFmtId="164" fontId="19" fillId="0" borderId="3" xfId="0" applyNumberFormat="1" applyFont="1" applyBorder="1" applyAlignment="1">
      <alignment horizontal="center" vertical="center" wrapText="1"/>
    </xf>
    <xf numFmtId="164" fontId="19" fillId="0" borderId="31" xfId="0" applyNumberFormat="1" applyFont="1" applyBorder="1" applyAlignment="1">
      <alignment horizontal="centerContinuous" vertical="center" wrapText="1"/>
    </xf>
    <xf numFmtId="164" fontId="19" fillId="0" borderId="41" xfId="0" applyNumberFormat="1" applyFont="1" applyBorder="1" applyAlignment="1">
      <alignment horizontal="centerContinuous" vertical="center" wrapText="1"/>
    </xf>
    <xf numFmtId="164" fontId="19" fillId="0" borderId="34" xfId="0" applyNumberFormat="1" applyFont="1" applyBorder="1" applyAlignment="1">
      <alignment horizontal="centerContinuous" vertical="center" wrapText="1"/>
    </xf>
    <xf numFmtId="164" fontId="19" fillId="0" borderId="3" xfId="0" applyNumberFormat="1" applyFont="1" applyBorder="1" applyAlignment="1">
      <alignment horizontal="centerContinuous" vertical="center" wrapText="1"/>
    </xf>
    <xf numFmtId="164" fontId="19" fillId="0" borderId="6" xfId="0" applyNumberFormat="1" applyFont="1" applyBorder="1" applyAlignment="1">
      <alignment horizontal="centerContinuous" vertical="center" wrapText="1"/>
    </xf>
    <xf numFmtId="164" fontId="19" fillId="0" borderId="2" xfId="0" applyNumberFormat="1" applyFont="1" applyBorder="1" applyAlignment="1">
      <alignment horizontal="centerContinuous" vertical="center" wrapText="1"/>
    </xf>
    <xf numFmtId="164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64" fontId="13" fillId="0" borderId="18" xfId="0" applyNumberFormat="1" applyFont="1" applyBorder="1" applyAlignment="1" applyProtection="1">
      <alignment horizontal="left" vertical="center" wrapText="1" indent="1"/>
      <protection locked="0"/>
    </xf>
    <xf numFmtId="164" fontId="13" fillId="0" borderId="27" xfId="0" applyNumberFormat="1" applyFont="1" applyBorder="1" applyAlignment="1">
      <alignment horizontal="left" vertical="center" wrapText="1" indent="2"/>
    </xf>
    <xf numFmtId="164" fontId="13" fillId="0" borderId="18" xfId="0" applyNumberFormat="1" applyFont="1" applyBorder="1" applyAlignment="1">
      <alignment horizontal="left" vertical="center" wrapText="1" indent="2"/>
    </xf>
    <xf numFmtId="164" fontId="15" fillId="0" borderId="18" xfId="0" applyNumberFormat="1" applyFont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Border="1" applyAlignment="1">
      <alignment horizontal="left" vertical="center" wrapText="1" indent="2"/>
    </xf>
    <xf numFmtId="164" fontId="15" fillId="0" borderId="18" xfId="0" applyNumberFormat="1" applyFont="1" applyBorder="1" applyAlignment="1">
      <alignment horizontal="left" vertical="center" wrapText="1" indent="1"/>
    </xf>
    <xf numFmtId="164" fontId="25" fillId="0" borderId="16" xfId="0" applyNumberFormat="1" applyFont="1" applyBorder="1" applyAlignment="1">
      <alignment horizontal="left" vertical="center" wrapText="1" indent="1"/>
    </xf>
    <xf numFmtId="164" fontId="15" fillId="0" borderId="9" xfId="0" applyNumberFormat="1" applyFont="1" applyBorder="1" applyAlignment="1">
      <alignment horizontal="right" vertical="center" wrapText="1" indent="1"/>
    </xf>
    <xf numFmtId="164" fontId="15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Border="1" applyAlignment="1">
      <alignment horizontal="right" vertical="center" wrapText="1" indent="1"/>
    </xf>
    <xf numFmtId="164" fontId="25" fillId="0" borderId="20" xfId="0" applyNumberFormat="1" applyFont="1" applyBorder="1" applyAlignment="1">
      <alignment horizontal="left" vertical="center" wrapText="1" indent="1"/>
    </xf>
    <xf numFmtId="164" fontId="13" fillId="0" borderId="43" xfId="0" applyNumberFormat="1" applyFont="1" applyBorder="1" applyAlignment="1">
      <alignment horizontal="right" vertical="center" wrapText="1" indent="1"/>
    </xf>
    <xf numFmtId="164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Border="1" applyAlignment="1">
      <alignment horizontal="left" vertical="center" wrapText="1" indent="1"/>
    </xf>
    <xf numFmtId="164" fontId="13" fillId="0" borderId="51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>
      <alignment horizontal="right" vertical="center" wrapText="1" indent="1"/>
    </xf>
    <xf numFmtId="164" fontId="13" fillId="0" borderId="26" xfId="0" quotePrefix="1" applyNumberFormat="1" applyFont="1" applyBorder="1" applyAlignment="1" applyProtection="1">
      <alignment horizontal="left" vertical="center" wrapText="1" indent="6"/>
      <protection locked="0"/>
    </xf>
    <xf numFmtId="164" fontId="13" fillId="0" borderId="26" xfId="0" quotePrefix="1" applyNumberFormat="1" applyFont="1" applyBorder="1" applyAlignment="1" applyProtection="1">
      <alignment horizontal="left" vertical="center" wrapText="1" indent="3"/>
      <protection locked="0"/>
    </xf>
    <xf numFmtId="164" fontId="15" fillId="0" borderId="26" xfId="0" quotePrefix="1" applyNumberFormat="1" applyFont="1" applyBorder="1" applyAlignment="1" applyProtection="1">
      <alignment horizontal="left" vertical="center" wrapText="1" indent="6"/>
      <protection locked="0"/>
    </xf>
    <xf numFmtId="164" fontId="13" fillId="0" borderId="38" xfId="0" applyNumberFormat="1" applyFont="1" applyBorder="1" applyAlignment="1">
      <alignment horizontal="right" vertical="center" wrapText="1" indent="1"/>
    </xf>
    <xf numFmtId="164" fontId="26" fillId="0" borderId="0" xfId="0" applyNumberFormat="1" applyFont="1" applyAlignment="1">
      <alignment vertical="center" wrapText="1"/>
    </xf>
    <xf numFmtId="164" fontId="3" fillId="0" borderId="3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19" fillId="0" borderId="3" xfId="0" applyNumberFormat="1" applyFont="1" applyBorder="1" applyAlignment="1">
      <alignment horizontal="left" vertical="center" wrapText="1"/>
    </xf>
    <xf numFmtId="164" fontId="13" fillId="0" borderId="52" xfId="0" applyNumberFormat="1" applyFont="1" applyBorder="1" applyAlignment="1">
      <alignment vertical="center" wrapText="1"/>
    </xf>
    <xf numFmtId="164" fontId="13" fillId="0" borderId="16" xfId="0" applyNumberFormat="1" applyFont="1" applyBorder="1" applyAlignment="1" applyProtection="1">
      <alignment vertical="center" wrapText="1"/>
      <protection locked="0"/>
    </xf>
    <xf numFmtId="164" fontId="13" fillId="0" borderId="13" xfId="0" applyNumberFormat="1" applyFont="1" applyBorder="1" applyAlignment="1" applyProtection="1">
      <alignment vertical="center" wrapText="1"/>
      <protection locked="0"/>
    </xf>
    <xf numFmtId="49" fontId="13" fillId="0" borderId="13" xfId="0" applyNumberFormat="1" applyFont="1" applyBorder="1" applyAlignment="1" applyProtection="1">
      <alignment horizontal="center" vertical="center" wrapText="1"/>
      <protection locked="0"/>
    </xf>
    <xf numFmtId="164" fontId="13" fillId="0" borderId="53" xfId="0" applyNumberFormat="1" applyFont="1" applyBorder="1" applyAlignment="1">
      <alignment vertical="center" wrapText="1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164" fontId="13" fillId="0" borderId="26" xfId="0" applyNumberFormat="1" applyFont="1" applyBorder="1" applyAlignment="1" applyProtection="1">
      <alignment horizontal="left" vertical="center" wrapText="1"/>
      <protection locked="0"/>
    </xf>
    <xf numFmtId="164" fontId="0" fillId="0" borderId="20" xfId="0" applyNumberFormat="1" applyBorder="1" applyAlignment="1" applyProtection="1">
      <alignment horizontal="left" vertical="center" wrapText="1"/>
      <protection locked="0"/>
    </xf>
    <xf numFmtId="164" fontId="16" fillId="0" borderId="54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18" fillId="0" borderId="34" xfId="0" applyNumberFormat="1" applyFont="1" applyBorder="1" applyAlignment="1" applyProtection="1">
      <alignment horizontal="center" vertical="center" wrapText="1"/>
      <protection locked="0"/>
    </xf>
    <xf numFmtId="164" fontId="19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wrapText="1"/>
    </xf>
    <xf numFmtId="164" fontId="13" fillId="0" borderId="16" xfId="0" applyNumberFormat="1" applyFont="1" applyBorder="1" applyAlignment="1">
      <alignment vertical="center" wrapText="1"/>
    </xf>
    <xf numFmtId="164" fontId="5" fillId="0" borderId="0" xfId="0" applyNumberFormat="1" applyFont="1" applyAlignment="1" applyProtection="1">
      <alignment horizontal="right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 wrapText="1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10" fillId="0" borderId="34" xfId="0" applyNumberFormat="1" applyFont="1" applyBorder="1" applyAlignment="1">
      <alignment horizontal="right" vertical="center" wrapText="1" indent="1"/>
    </xf>
    <xf numFmtId="164" fontId="10" fillId="0" borderId="4" xfId="0" applyNumberFormat="1" applyFont="1" applyBorder="1" applyAlignment="1">
      <alignment horizontal="right" vertical="center" wrapText="1" indent="1"/>
    </xf>
    <xf numFmtId="3" fontId="26" fillId="0" borderId="2" xfId="0" applyNumberFormat="1" applyFont="1" applyBorder="1" applyAlignment="1" applyProtection="1">
      <alignment horizontal="right" vertical="center" wrapText="1" indent="1"/>
      <protection locked="0"/>
    </xf>
    <xf numFmtId="3" fontId="26" fillId="0" borderId="4" xfId="0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>
      <alignment vertical="center" wrapText="1"/>
    </xf>
    <xf numFmtId="0" fontId="26" fillId="0" borderId="3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 wrapText="1" indent="1"/>
    </xf>
    <xf numFmtId="164" fontId="9" fillId="0" borderId="34" xfId="0" quotePrefix="1" applyNumberFormat="1" applyFont="1" applyBorder="1" applyAlignment="1">
      <alignment horizontal="right" vertical="center" wrapText="1" indent="1"/>
    </xf>
    <xf numFmtId="0" fontId="10" fillId="0" borderId="8" xfId="0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164" fontId="13" fillId="0" borderId="52" xfId="1" applyNumberFormat="1" applyFont="1" applyBorder="1" applyAlignment="1">
      <alignment horizontal="right" vertical="center" wrapText="1" indent="1"/>
    </xf>
    <xf numFmtId="49" fontId="13" fillId="0" borderId="20" xfId="1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64" fontId="13" fillId="0" borderId="53" xfId="1" applyNumberFormat="1" applyFont="1" applyBorder="1" applyAlignment="1">
      <alignment horizontal="right" vertical="center" wrapText="1" indent="1"/>
    </xf>
    <xf numFmtId="49" fontId="13" fillId="0" borderId="18" xfId="1" applyNumberFormat="1" applyFont="1" applyBorder="1" applyAlignment="1">
      <alignment horizontal="center" vertical="center" wrapText="1"/>
    </xf>
    <xf numFmtId="16" fontId="0" fillId="0" borderId="0" xfId="0" applyNumberFormat="1" applyAlignment="1">
      <alignment vertical="center" wrapText="1"/>
    </xf>
    <xf numFmtId="164" fontId="12" fillId="0" borderId="34" xfId="1" applyNumberFormat="1" applyFont="1" applyBorder="1" applyAlignment="1">
      <alignment horizontal="right" vertical="center" wrapText="1" indent="1"/>
    </xf>
    <xf numFmtId="164" fontId="3" fillId="0" borderId="34" xfId="1" applyNumberFormat="1" applyFont="1" applyBorder="1" applyAlignment="1">
      <alignment horizontal="right" vertical="center" wrapText="1" indent="1"/>
    </xf>
    <xf numFmtId="164" fontId="13" fillId="0" borderId="56" xfId="1" applyNumberFormat="1" applyFont="1" applyBorder="1" applyAlignment="1">
      <alignment horizontal="right" vertical="center" wrapText="1" indent="1"/>
    </xf>
    <xf numFmtId="164" fontId="13" fillId="0" borderId="36" xfId="1" applyNumberFormat="1" applyFont="1" applyBorder="1" applyAlignment="1">
      <alignment horizontal="right" vertical="center" wrapText="1" indent="1"/>
    </xf>
    <xf numFmtId="0" fontId="13" fillId="0" borderId="24" xfId="1" applyFont="1" applyBorder="1" applyAlignment="1">
      <alignment horizontal="left" vertical="center" wrapText="1" indent="6"/>
    </xf>
    <xf numFmtId="49" fontId="13" fillId="0" borderId="25" xfId="1" applyNumberFormat="1" applyFont="1" applyBorder="1" applyAlignment="1">
      <alignment horizontal="center" vertical="center" wrapText="1"/>
    </xf>
    <xf numFmtId="49" fontId="13" fillId="0" borderId="27" xfId="1" applyNumberFormat="1" applyFont="1" applyBorder="1" applyAlignment="1">
      <alignment horizontal="center" vertical="center" wrapText="1"/>
    </xf>
    <xf numFmtId="49" fontId="13" fillId="0" borderId="26" xfId="1" applyNumberFormat="1" applyFont="1" applyBorder="1" applyAlignment="1">
      <alignment horizontal="center" vertical="center" wrapText="1"/>
    </xf>
    <xf numFmtId="164" fontId="13" fillId="0" borderId="38" xfId="1" applyNumberFormat="1" applyFont="1" applyBorder="1" applyAlignment="1">
      <alignment horizontal="right" vertical="center" wrapText="1" indent="1"/>
    </xf>
    <xf numFmtId="164" fontId="13" fillId="0" borderId="39" xfId="1" applyNumberFormat="1" applyFont="1" applyBorder="1" applyAlignment="1" applyProtection="1">
      <alignment horizontal="right" vertical="center" wrapText="1" indent="1"/>
      <protection locked="0"/>
    </xf>
    <xf numFmtId="49" fontId="13" fillId="0" borderId="30" xfId="1" applyNumberFormat="1" applyFont="1" applyBorder="1" applyAlignment="1">
      <alignment horizontal="center" vertical="center" wrapText="1"/>
    </xf>
    <xf numFmtId="164" fontId="3" fillId="0" borderId="57" xfId="1" applyNumberFormat="1" applyFont="1" applyBorder="1" applyAlignment="1">
      <alignment horizontal="right" vertical="center" wrapText="1" indent="1"/>
    </xf>
    <xf numFmtId="164" fontId="3" fillId="0" borderId="58" xfId="1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 indent="1"/>
    </xf>
    <xf numFmtId="0" fontId="19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5" fillId="0" borderId="53" xfId="1" applyNumberFormat="1" applyFont="1" applyBorder="1" applyAlignment="1">
      <alignment horizontal="right" vertical="center" wrapText="1" indent="1"/>
    </xf>
    <xf numFmtId="0" fontId="14" fillId="0" borderId="27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164" fontId="15" fillId="0" borderId="36" xfId="1" applyNumberFormat="1" applyFont="1" applyBorder="1" applyAlignment="1">
      <alignment horizontal="right" vertical="center" wrapText="1" indent="1"/>
    </xf>
    <xf numFmtId="164" fontId="15" fillId="0" borderId="37" xfId="1" applyNumberFormat="1" applyFont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>
      <alignment wrapText="1"/>
    </xf>
    <xf numFmtId="164" fontId="15" fillId="0" borderId="15" xfId="1" applyNumberFormat="1" applyFont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>
      <alignment horizontal="left" wrapText="1" indent="1"/>
    </xf>
    <xf numFmtId="164" fontId="15" fillId="0" borderId="56" xfId="1" applyNumberFormat="1" applyFont="1" applyBorder="1" applyAlignment="1">
      <alignment horizontal="right" vertical="center" wrapText="1" indent="1"/>
    </xf>
    <xf numFmtId="164" fontId="15" fillId="0" borderId="21" xfId="1" applyNumberFormat="1" applyFont="1" applyBorder="1" applyAlignment="1" applyProtection="1">
      <alignment horizontal="right" vertical="center" wrapText="1" indent="1"/>
      <protection locked="0"/>
    </xf>
    <xf numFmtId="164" fontId="15" fillId="0" borderId="52" xfId="1" applyNumberFormat="1" applyFont="1" applyBorder="1" applyAlignment="1">
      <alignment horizontal="right" vertical="center" wrapText="1" indent="1"/>
    </xf>
    <xf numFmtId="164" fontId="15" fillId="0" borderId="13" xfId="1" applyNumberFormat="1" applyFont="1" applyBorder="1" applyAlignment="1">
      <alignment horizontal="right" vertical="center" wrapText="1" indent="1"/>
    </xf>
    <xf numFmtId="164" fontId="15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16" fillId="0" borderId="35" xfId="1" applyFont="1" applyBorder="1" applyAlignment="1" applyProtection="1">
      <alignment horizontal="center" vertical="center" wrapText="1"/>
      <protection locked="0"/>
    </xf>
    <xf numFmtId="0" fontId="16" fillId="0" borderId="32" xfId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center" readingOrder="2"/>
    </xf>
    <xf numFmtId="0" fontId="5" fillId="0" borderId="55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vertical="center" readingOrder="2"/>
      <protection locked="0"/>
    </xf>
    <xf numFmtId="0" fontId="5" fillId="0" borderId="0" xfId="0" applyFont="1" applyAlignment="1" applyProtection="1">
      <alignment horizontal="right" readingOrder="2"/>
      <protection locked="0"/>
    </xf>
    <xf numFmtId="0" fontId="19" fillId="0" borderId="0" xfId="0" applyFont="1" applyAlignment="1" applyProtection="1">
      <alignment vertical="center" readingOrder="2"/>
      <protection locked="0"/>
    </xf>
    <xf numFmtId="0" fontId="20" fillId="0" borderId="0" xfId="0" applyFont="1" applyAlignment="1">
      <alignment vertical="center" readingOrder="2"/>
    </xf>
    <xf numFmtId="49" fontId="19" fillId="0" borderId="42" xfId="0" applyNumberFormat="1" applyFont="1" applyBorder="1" applyAlignment="1" applyProtection="1">
      <alignment horizontal="right" vertical="center" readingOrder="2"/>
      <protection locked="0"/>
    </xf>
    <xf numFmtId="0" fontId="19" fillId="0" borderId="42" xfId="0" applyFont="1" applyBorder="1" applyAlignment="1" applyProtection="1">
      <alignment horizontal="center" vertical="center" wrapText="1" readingOrder="2"/>
      <protection locked="0"/>
    </xf>
    <xf numFmtId="0" fontId="19" fillId="0" borderId="42" xfId="0" applyFont="1" applyBorder="1" applyAlignment="1" applyProtection="1">
      <alignment horizontal="right" vertical="center" readingOrder="2"/>
      <protection locked="0"/>
    </xf>
    <xf numFmtId="164" fontId="31" fillId="0" borderId="0" xfId="0" applyNumberFormat="1" applyFont="1" applyAlignment="1">
      <alignment vertical="center" wrapText="1" readingOrder="2"/>
    </xf>
    <xf numFmtId="164" fontId="31" fillId="0" borderId="0" xfId="0" applyNumberFormat="1" applyFont="1" applyAlignment="1" applyProtection="1">
      <alignment horizontal="left" vertical="center" wrapText="1" readingOrder="2"/>
      <protection locked="0"/>
    </xf>
    <xf numFmtId="0" fontId="19" fillId="0" borderId="42" xfId="0" quotePrefix="1" applyFont="1" applyBorder="1" applyAlignment="1" applyProtection="1">
      <alignment horizontal="right" vertical="center" readingOrder="2"/>
      <protection locked="0"/>
    </xf>
    <xf numFmtId="0" fontId="0" fillId="0" borderId="0" xfId="0" applyAlignment="1">
      <alignment horizontal="left" vertical="center" wrapText="1"/>
    </xf>
    <xf numFmtId="164" fontId="26" fillId="0" borderId="34" xfId="0" applyNumberFormat="1" applyFont="1" applyBorder="1" applyAlignment="1">
      <alignment horizontal="right" vertical="center" wrapText="1" indent="1"/>
    </xf>
    <xf numFmtId="164" fontId="26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 vertical="center" wrapText="1"/>
    </xf>
    <xf numFmtId="164" fontId="3" fillId="0" borderId="34" xfId="0" applyNumberFormat="1" applyFont="1" applyBorder="1" applyAlignment="1">
      <alignment horizontal="right" vertical="center" wrapText="1" indent="1"/>
    </xf>
    <xf numFmtId="164" fontId="19" fillId="0" borderId="4" xfId="0" applyNumberFormat="1" applyFont="1" applyBorder="1" applyAlignment="1">
      <alignment horizontal="right" vertical="center" wrapText="1" indent="1"/>
    </xf>
    <xf numFmtId="0" fontId="19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center" vertical="center" wrapText="1"/>
    </xf>
    <xf numFmtId="164" fontId="12" fillId="0" borderId="34" xfId="0" applyNumberFormat="1" applyFont="1" applyBorder="1" applyAlignment="1">
      <alignment horizontal="right" vertical="center" wrapText="1" indent="1"/>
    </xf>
    <xf numFmtId="164" fontId="12" fillId="0" borderId="4" xfId="1" applyNumberFormat="1" applyFont="1" applyBorder="1" applyAlignment="1">
      <alignment horizontal="right" vertical="center" wrapText="1" indent="1"/>
    </xf>
    <xf numFmtId="0" fontId="12" fillId="0" borderId="4" xfId="1" applyFont="1" applyBorder="1" applyAlignment="1" applyProtection="1">
      <alignment horizontal="right" vertical="center" wrapText="1" indent="1"/>
      <protection locked="0"/>
    </xf>
    <xf numFmtId="164" fontId="15" fillId="0" borderId="53" xfId="0" applyNumberFormat="1" applyFont="1" applyBorder="1" applyAlignment="1">
      <alignment horizontal="right" vertical="center" wrapText="1" indent="1"/>
    </xf>
    <xf numFmtId="164" fontId="13" fillId="0" borderId="46" xfId="1" applyNumberFormat="1" applyFont="1" applyBorder="1" applyAlignment="1">
      <alignment horizontal="right" vertical="center" wrapText="1" indent="1"/>
    </xf>
    <xf numFmtId="0" fontId="13" fillId="0" borderId="46" xfId="1" applyFont="1" applyBorder="1" applyAlignment="1" applyProtection="1">
      <alignment horizontal="right" vertical="center" wrapText="1" indent="1"/>
      <protection locked="0"/>
    </xf>
    <xf numFmtId="49" fontId="15" fillId="0" borderId="26" xfId="0" applyNumberFormat="1" applyFont="1" applyBorder="1" applyAlignment="1">
      <alignment horizontal="center" vertical="center" wrapText="1"/>
    </xf>
    <xf numFmtId="164" fontId="15" fillId="0" borderId="56" xfId="0" applyNumberFormat="1" applyFont="1" applyBorder="1" applyAlignment="1">
      <alignment horizontal="right" vertical="center" wrapText="1" indent="1"/>
    </xf>
    <xf numFmtId="164" fontId="13" fillId="0" borderId="60" xfId="1" applyNumberFormat="1" applyFont="1" applyBorder="1" applyAlignment="1">
      <alignment horizontal="right" vertical="center" wrapText="1" indent="1"/>
    </xf>
    <xf numFmtId="0" fontId="13" fillId="0" borderId="60" xfId="1" applyFont="1" applyBorder="1" applyAlignment="1" applyProtection="1">
      <alignment horizontal="right" vertical="center" wrapText="1" indent="1"/>
      <protection locked="0"/>
    </xf>
    <xf numFmtId="164" fontId="12" fillId="0" borderId="4" xfId="0" applyNumberFormat="1" applyFont="1" applyBorder="1" applyAlignment="1">
      <alignment horizontal="right" vertical="center" wrapText="1" indent="1"/>
    </xf>
    <xf numFmtId="0" fontId="32" fillId="0" borderId="6" xfId="0" applyFont="1" applyBorder="1" applyAlignment="1">
      <alignment horizontal="left" wrapText="1" indent="1"/>
    </xf>
    <xf numFmtId="0" fontId="10" fillId="0" borderId="3" xfId="0" applyFont="1" applyBorder="1" applyAlignment="1">
      <alignment horizontal="center" vertical="center" wrapText="1"/>
    </xf>
    <xf numFmtId="164" fontId="12" fillId="0" borderId="52" xfId="0" applyNumberFormat="1" applyFont="1" applyBorder="1" applyAlignment="1">
      <alignment horizontal="right" vertical="center" wrapText="1" indent="1"/>
    </xf>
    <xf numFmtId="164" fontId="12" fillId="0" borderId="13" xfId="0" applyNumberFormat="1" applyFont="1" applyBorder="1" applyAlignment="1">
      <alignment horizontal="right" vertical="center" wrapText="1" indent="1"/>
    </xf>
    <xf numFmtId="3" fontId="15" fillId="0" borderId="24" xfId="1" applyNumberFormat="1" applyFont="1" applyBorder="1" applyAlignment="1" applyProtection="1">
      <alignment horizontal="right" vertical="center" wrapText="1" indent="1"/>
      <protection locked="0"/>
    </xf>
    <xf numFmtId="0" fontId="15" fillId="0" borderId="7" xfId="1" applyFont="1" applyBorder="1" applyAlignment="1">
      <alignment horizontal="left" vertical="center" wrapText="1" indent="1"/>
    </xf>
    <xf numFmtId="164" fontId="12" fillId="0" borderId="53" xfId="0" applyNumberFormat="1" applyFont="1" applyBorder="1" applyAlignment="1">
      <alignment horizontal="right" vertical="center" wrapText="1" indent="1"/>
    </xf>
    <xf numFmtId="3" fontId="15" fillId="0" borderId="16" xfId="1" applyNumberFormat="1" applyFont="1" applyBorder="1" applyAlignment="1" applyProtection="1">
      <alignment horizontal="right" vertical="center" wrapText="1" indent="1"/>
      <protection locked="0"/>
    </xf>
    <xf numFmtId="0" fontId="15" fillId="0" borderId="16" xfId="1" applyFont="1" applyBorder="1" applyAlignment="1">
      <alignment horizontal="left" vertical="center" wrapText="1" indent="1"/>
    </xf>
    <xf numFmtId="49" fontId="15" fillId="0" borderId="18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horizontal="right" vertical="center" wrapText="1" indent="1"/>
    </xf>
    <xf numFmtId="3" fontId="15" fillId="0" borderId="17" xfId="1" applyNumberFormat="1" applyFont="1" applyBorder="1" applyAlignment="1" applyProtection="1">
      <alignment horizontal="right" vertical="center" wrapText="1" indent="1"/>
      <protection locked="0"/>
    </xf>
    <xf numFmtId="0" fontId="15" fillId="0" borderId="17" xfId="1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right" vertical="center" wrapText="1" indent="1"/>
    </xf>
    <xf numFmtId="3" fontId="12" fillId="0" borderId="2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61" xfId="0" applyNumberFormat="1" applyFont="1" applyBorder="1" applyAlignment="1">
      <alignment horizontal="right" vertical="center" wrapText="1" indent="1"/>
    </xf>
    <xf numFmtId="3" fontId="15" fillId="0" borderId="13" xfId="1" applyNumberFormat="1" applyFont="1" applyBorder="1" applyAlignment="1" applyProtection="1">
      <alignment horizontal="right" vertical="center" wrapText="1" indent="1"/>
      <protection locked="0"/>
    </xf>
    <xf numFmtId="0" fontId="15" fillId="0" borderId="10" xfId="1" applyFont="1" applyBorder="1" applyAlignment="1">
      <alignment horizontal="left" vertical="center" wrapText="1" indent="1"/>
    </xf>
    <xf numFmtId="164" fontId="12" fillId="0" borderId="7" xfId="0" applyNumberFormat="1" applyFont="1" applyBorder="1" applyAlignment="1">
      <alignment horizontal="right" vertical="center" wrapText="1" indent="1"/>
    </xf>
    <xf numFmtId="3" fontId="13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Border="1" applyAlignment="1">
      <alignment horizontal="right" vertical="center" wrapText="1" indent="1"/>
    </xf>
    <xf numFmtId="3" fontId="13" fillId="0" borderId="16" xfId="1" applyNumberFormat="1" applyFont="1" applyBorder="1" applyAlignment="1" applyProtection="1">
      <alignment horizontal="right" vertical="center" wrapText="1" indent="1"/>
      <protection locked="0"/>
    </xf>
    <xf numFmtId="3" fontId="13" fillId="0" borderId="17" xfId="1" applyNumberFormat="1" applyFont="1" applyBorder="1" applyAlignment="1" applyProtection="1">
      <alignment horizontal="right" vertical="center" wrapText="1" indent="1"/>
      <protection locked="0"/>
    </xf>
    <xf numFmtId="0" fontId="12" fillId="0" borderId="2" xfId="0" applyFont="1" applyBorder="1" applyAlignment="1">
      <alignment horizontal="left" vertical="center" wrapText="1" indent="1"/>
    </xf>
    <xf numFmtId="164" fontId="12" fillId="0" borderId="24" xfId="0" applyNumberFormat="1" applyFont="1" applyBorder="1" applyAlignment="1">
      <alignment horizontal="right" vertical="center" wrapText="1" indent="1"/>
    </xf>
    <xf numFmtId="49" fontId="15" fillId="0" borderId="27" xfId="0" applyNumberFormat="1" applyFont="1" applyBorder="1" applyAlignment="1">
      <alignment horizontal="center" vertical="center" wrapText="1"/>
    </xf>
    <xf numFmtId="164" fontId="12" fillId="0" borderId="32" xfId="0" applyNumberFormat="1" applyFont="1" applyBorder="1" applyAlignment="1">
      <alignment horizontal="right" vertical="center" wrapText="1" indent="1"/>
    </xf>
    <xf numFmtId="3" fontId="13" fillId="0" borderId="29" xfId="1" applyNumberFormat="1" applyFont="1" applyBorder="1" applyAlignment="1" applyProtection="1">
      <alignment horizontal="right" vertical="center" wrapText="1" indent="1"/>
      <protection locked="0"/>
    </xf>
    <xf numFmtId="49" fontId="15" fillId="0" borderId="3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34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54" xfId="0" applyNumberFormat="1" applyFont="1" applyBorder="1" applyAlignment="1" applyProtection="1">
      <alignment horizontal="right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49" fontId="19" fillId="0" borderId="38" xfId="0" applyNumberFormat="1" applyFont="1" applyBorder="1" applyAlignment="1" applyProtection="1">
      <alignment horizontal="right" vertical="center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164" fontId="31" fillId="0" borderId="0" xfId="0" applyNumberFormat="1" applyFont="1" applyAlignment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4" fontId="33" fillId="0" borderId="0" xfId="0" applyNumberFormat="1" applyFont="1" applyAlignment="1" applyProtection="1">
      <alignment vertical="center" wrapText="1"/>
      <protection locked="0"/>
    </xf>
    <xf numFmtId="164" fontId="31" fillId="0" borderId="0" xfId="0" applyNumberFormat="1" applyFont="1" applyAlignment="1" applyProtection="1">
      <alignment horizontal="left" vertical="center" wrapText="1"/>
      <protection locked="0"/>
    </xf>
    <xf numFmtId="0" fontId="28" fillId="0" borderId="0" xfId="1" applyFont="1"/>
    <xf numFmtId="0" fontId="37" fillId="0" borderId="0" xfId="1" applyFont="1"/>
    <xf numFmtId="165" fontId="38" fillId="0" borderId="34" xfId="1" applyNumberFormat="1" applyFont="1" applyBorder="1"/>
    <xf numFmtId="165" fontId="38" fillId="0" borderId="2" xfId="1" applyNumberFormat="1" applyFont="1" applyBorder="1"/>
    <xf numFmtId="0" fontId="24" fillId="0" borderId="2" xfId="1" applyFont="1" applyBorder="1"/>
    <xf numFmtId="0" fontId="24" fillId="0" borderId="3" xfId="1" applyFont="1" applyBorder="1" applyAlignment="1">
      <alignment horizontal="center" vertical="center"/>
    </xf>
    <xf numFmtId="165" fontId="39" fillId="0" borderId="53" xfId="2" applyNumberFormat="1" applyFont="1" applyBorder="1"/>
    <xf numFmtId="165" fontId="39" fillId="0" borderId="13" xfId="2" applyNumberFormat="1" applyFont="1" applyBorder="1" applyProtection="1">
      <protection locked="0"/>
    </xf>
    <xf numFmtId="0" fontId="8" fillId="0" borderId="13" xfId="1" applyFont="1" applyBorder="1" applyProtection="1">
      <protection locked="0"/>
    </xf>
    <xf numFmtId="0" fontId="8" fillId="0" borderId="27" xfId="1" applyFont="1" applyBorder="1" applyAlignment="1">
      <alignment horizontal="center" vertical="center"/>
    </xf>
    <xf numFmtId="165" fontId="39" fillId="0" borderId="16" xfId="2" applyNumberFormat="1" applyFont="1" applyBorder="1" applyProtection="1">
      <protection locked="0"/>
    </xf>
    <xf numFmtId="0" fontId="8" fillId="0" borderId="16" xfId="1" applyFont="1" applyBorder="1" applyProtection="1">
      <protection locked="0"/>
    </xf>
    <xf numFmtId="0" fontId="8" fillId="0" borderId="26" xfId="1" applyFont="1" applyBorder="1" applyAlignment="1">
      <alignment horizontal="center" vertical="center"/>
    </xf>
    <xf numFmtId="165" fontId="39" fillId="0" borderId="56" xfId="2" applyNumberFormat="1" applyFont="1" applyBorder="1"/>
    <xf numFmtId="165" fontId="39" fillId="0" borderId="17" xfId="2" applyNumberFormat="1" applyFont="1" applyBorder="1" applyProtection="1">
      <protection locked="0"/>
    </xf>
    <xf numFmtId="0" fontId="8" fillId="0" borderId="17" xfId="1" applyFont="1" applyBorder="1" applyProtection="1">
      <protection locked="0"/>
    </xf>
    <xf numFmtId="0" fontId="8" fillId="0" borderId="18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67" fontId="24" fillId="0" borderId="13" xfId="1" applyNumberFormat="1" applyFont="1" applyBorder="1" applyAlignment="1">
      <alignment horizontal="center" vertical="center" wrapText="1"/>
    </xf>
    <xf numFmtId="0" fontId="40" fillId="0" borderId="0" xfId="0" applyFont="1"/>
    <xf numFmtId="164" fontId="35" fillId="0" borderId="0" xfId="1" applyNumberFormat="1" applyFont="1" applyAlignment="1" applyProtection="1">
      <alignment horizontal="centerContinuous" vertical="center"/>
      <protection locked="0"/>
    </xf>
    <xf numFmtId="0" fontId="28" fillId="0" borderId="0" xfId="1" applyFont="1" applyProtection="1">
      <protection locked="0"/>
    </xf>
    <xf numFmtId="165" fontId="12" fillId="0" borderId="34" xfId="2" applyNumberFormat="1" applyFont="1" applyBorder="1"/>
    <xf numFmtId="165" fontId="15" fillId="0" borderId="19" xfId="2" applyNumberFormat="1" applyFont="1" applyBorder="1" applyProtection="1">
      <protection locked="0"/>
    </xf>
    <xf numFmtId="0" fontId="42" fillId="0" borderId="24" xfId="0" applyFont="1" applyBorder="1" applyAlignment="1">
      <alignment wrapText="1"/>
    </xf>
    <xf numFmtId="0" fontId="15" fillId="0" borderId="26" xfId="1" applyFont="1" applyBorder="1" applyAlignment="1">
      <alignment horizontal="center" vertical="center"/>
    </xf>
    <xf numFmtId="165" fontId="15" fillId="0" borderId="12" xfId="2" applyNumberFormat="1" applyFont="1" applyBorder="1" applyProtection="1">
      <protection locked="0"/>
    </xf>
    <xf numFmtId="0" fontId="42" fillId="0" borderId="16" xfId="0" applyFont="1" applyBorder="1" applyAlignment="1">
      <alignment wrapText="1"/>
    </xf>
    <xf numFmtId="0" fontId="15" fillId="0" borderId="27" xfId="1" applyFont="1" applyBorder="1" applyAlignment="1">
      <alignment horizontal="center" vertical="center"/>
    </xf>
    <xf numFmtId="0" fontId="42" fillId="0" borderId="16" xfId="0" applyFont="1" applyBorder="1" applyAlignment="1">
      <alignment horizontal="justify" wrapText="1"/>
    </xf>
    <xf numFmtId="165" fontId="15" fillId="0" borderId="28" xfId="2" applyNumberFormat="1" applyFont="1" applyBorder="1" applyProtection="1">
      <protection locked="0"/>
    </xf>
    <xf numFmtId="0" fontId="15" fillId="0" borderId="17" xfId="1" applyFont="1" applyBorder="1"/>
    <xf numFmtId="0" fontId="15" fillId="0" borderId="30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2" fillId="0" borderId="38" xfId="1" applyFont="1" applyBorder="1" applyAlignment="1" applyProtection="1">
      <alignment horizontal="center" vertical="center" wrapText="1"/>
      <protection locked="0"/>
    </xf>
    <xf numFmtId="0" fontId="12" fillId="0" borderId="29" xfId="1" applyFont="1" applyBorder="1" applyAlignment="1" applyProtection="1">
      <alignment horizontal="center" vertical="center" wrapText="1"/>
      <protection locked="0"/>
    </xf>
    <xf numFmtId="0" fontId="12" fillId="0" borderId="30" xfId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right"/>
      <protection locked="0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center" vertical="center"/>
    </xf>
    <xf numFmtId="165" fontId="15" fillId="0" borderId="52" xfId="2" applyNumberFormat="1" applyFont="1" applyBorder="1" applyProtection="1">
      <protection locked="0"/>
    </xf>
    <xf numFmtId="0" fontId="15" fillId="0" borderId="13" xfId="1" applyFont="1" applyBorder="1" applyProtection="1">
      <protection locked="0"/>
    </xf>
    <xf numFmtId="165" fontId="15" fillId="0" borderId="53" xfId="2" applyNumberFormat="1" applyFont="1" applyBorder="1" applyProtection="1">
      <protection locked="0"/>
    </xf>
    <xf numFmtId="0" fontId="15" fillId="0" borderId="16" xfId="1" applyFont="1" applyBorder="1" applyProtection="1">
      <protection locked="0"/>
    </xf>
    <xf numFmtId="165" fontId="15" fillId="0" borderId="38" xfId="2" applyNumberFormat="1" applyFont="1" applyBorder="1" applyProtection="1">
      <protection locked="0"/>
    </xf>
    <xf numFmtId="0" fontId="15" fillId="0" borderId="29" xfId="1" applyFont="1" applyBorder="1" applyProtection="1">
      <protection locked="0"/>
    </xf>
    <xf numFmtId="3" fontId="15" fillId="0" borderId="34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49" fontId="23" fillId="0" borderId="3" xfId="0" applyNumberFormat="1" applyFont="1" applyBorder="1" applyAlignment="1">
      <alignment vertical="center"/>
    </xf>
    <xf numFmtId="3" fontId="15" fillId="0" borderId="53" xfId="0" applyNumberFormat="1" applyFont="1" applyBorder="1" applyAlignment="1">
      <alignment vertical="center"/>
    </xf>
    <xf numFmtId="3" fontId="15" fillId="0" borderId="13" xfId="0" applyNumberFormat="1" applyFont="1" applyBorder="1" applyAlignment="1" applyProtection="1">
      <alignment vertical="center"/>
      <protection locked="0"/>
    </xf>
    <xf numFmtId="49" fontId="15" fillId="0" borderId="27" xfId="0" applyNumberFormat="1" applyFont="1" applyBorder="1" applyAlignment="1" applyProtection="1">
      <alignment vertical="center"/>
      <protection locked="0"/>
    </xf>
    <xf numFmtId="3" fontId="15" fillId="0" borderId="16" xfId="0" applyNumberFormat="1" applyFont="1" applyBorder="1" applyAlignment="1" applyProtection="1">
      <alignment vertical="center"/>
      <protection locked="0"/>
    </xf>
    <xf numFmtId="49" fontId="15" fillId="0" borderId="26" xfId="0" applyNumberFormat="1" applyFont="1" applyBorder="1" applyAlignment="1">
      <alignment vertical="center"/>
    </xf>
    <xf numFmtId="49" fontId="15" fillId="0" borderId="26" xfId="0" applyNumberFormat="1" applyFont="1" applyBorder="1" applyAlignment="1">
      <alignment horizontal="left" vertical="center"/>
    </xf>
    <xf numFmtId="3" fontId="15" fillId="0" borderId="38" xfId="0" applyNumberFormat="1" applyFont="1" applyBorder="1" applyAlignment="1">
      <alignment vertical="center"/>
    </xf>
    <xf numFmtId="3" fontId="15" fillId="0" borderId="29" xfId="0" applyNumberFormat="1" applyFont="1" applyBorder="1" applyAlignment="1" applyProtection="1">
      <alignment vertical="center"/>
      <protection locked="0"/>
    </xf>
    <xf numFmtId="49" fontId="15" fillId="0" borderId="30" xfId="0" applyNumberFormat="1" applyFont="1" applyBorder="1" applyAlignment="1">
      <alignment vertical="center"/>
    </xf>
    <xf numFmtId="0" fontId="23" fillId="0" borderId="57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3" fontId="25" fillId="0" borderId="16" xfId="0" applyNumberFormat="1" applyFont="1" applyBorder="1" applyAlignment="1" applyProtection="1">
      <alignment vertical="center"/>
      <protection locked="0"/>
    </xf>
    <xf numFmtId="49" fontId="25" fillId="0" borderId="26" xfId="0" quotePrefix="1" applyNumberFormat="1" applyFont="1" applyBorder="1" applyAlignment="1">
      <alignment horizontal="left" vertical="center" indent="1"/>
    </xf>
    <xf numFmtId="0" fontId="7" fillId="0" borderId="0" xfId="0" applyFont="1" applyProtection="1">
      <protection locked="0"/>
    </xf>
    <xf numFmtId="3" fontId="15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3" fontId="23" fillId="0" borderId="32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 applyProtection="1">
      <alignment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vertical="center"/>
      <protection locked="0"/>
    </xf>
    <xf numFmtId="0" fontId="43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64" fontId="20" fillId="0" borderId="0" xfId="1" applyNumberFormat="1" applyFont="1" applyAlignment="1" applyProtection="1">
      <alignment horizontal="center" vertical="center"/>
      <protection locked="0"/>
    </xf>
    <xf numFmtId="164" fontId="20" fillId="0" borderId="0" xfId="1" applyNumberFormat="1" applyFont="1" applyAlignment="1">
      <alignment horizontal="center" vertical="center"/>
    </xf>
    <xf numFmtId="164" fontId="6" fillId="0" borderId="5" xfId="1" applyNumberFormat="1" applyFont="1" applyBorder="1" applyAlignment="1" applyProtection="1">
      <alignment horizontal="left" vertical="center"/>
      <protection locked="0"/>
    </xf>
    <xf numFmtId="164" fontId="6" fillId="0" borderId="5" xfId="1" applyNumberFormat="1" applyFont="1" applyBorder="1" applyAlignment="1">
      <alignment horizontal="left"/>
    </xf>
    <xf numFmtId="0" fontId="21" fillId="0" borderId="0" xfId="1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164" fontId="6" fillId="0" borderId="5" xfId="1" applyNumberFormat="1" applyFont="1" applyBorder="1" applyAlignment="1">
      <alignment horizontal="left" vertical="center"/>
    </xf>
    <xf numFmtId="0" fontId="19" fillId="0" borderId="33" xfId="1" applyFont="1" applyBorder="1" applyAlignment="1" applyProtection="1">
      <alignment horizontal="center" vertical="center" wrapText="1"/>
      <protection locked="0"/>
    </xf>
    <xf numFmtId="0" fontId="19" fillId="0" borderId="8" xfId="1" applyFont="1" applyBorder="1" applyAlignment="1" applyProtection="1">
      <alignment horizontal="center" vertical="center" wrapText="1"/>
      <protection locked="0"/>
    </xf>
    <xf numFmtId="0" fontId="19" fillId="0" borderId="32" xfId="1" applyFont="1" applyBorder="1" applyAlignment="1" applyProtection="1">
      <alignment horizontal="center" vertical="center" wrapText="1"/>
      <protection locked="0"/>
    </xf>
    <xf numFmtId="0" fontId="19" fillId="0" borderId="7" xfId="1" applyFont="1" applyBorder="1" applyAlignment="1" applyProtection="1">
      <alignment horizontal="center" vertical="center" wrapText="1"/>
      <protection locked="0"/>
    </xf>
    <xf numFmtId="0" fontId="19" fillId="0" borderId="40" xfId="1" applyFont="1" applyBorder="1" applyAlignment="1" applyProtection="1">
      <alignment horizontal="center" vertical="center" wrapText="1"/>
      <protection locked="0"/>
    </xf>
    <xf numFmtId="0" fontId="19" fillId="0" borderId="29" xfId="1" applyFont="1" applyBorder="1" applyAlignment="1" applyProtection="1">
      <alignment horizontal="center" vertical="center" wrapText="1"/>
      <protection locked="0"/>
    </xf>
    <xf numFmtId="0" fontId="19" fillId="0" borderId="39" xfId="1" applyFont="1" applyBorder="1" applyAlignment="1" applyProtection="1">
      <alignment horizontal="center" vertical="center" wrapText="1"/>
      <protection locked="0"/>
    </xf>
    <xf numFmtId="0" fontId="19" fillId="0" borderId="38" xfId="1" applyFont="1" applyBorder="1" applyAlignment="1" applyProtection="1">
      <alignment horizontal="center" vertical="center" wrapText="1"/>
      <protection locked="0"/>
    </xf>
    <xf numFmtId="0" fontId="19" fillId="0" borderId="33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40" xfId="1" applyFont="1" applyBorder="1" applyAlignment="1">
      <alignment horizontal="center" vertical="center" wrapText="1"/>
    </xf>
    <xf numFmtId="0" fontId="19" fillId="0" borderId="29" xfId="1" applyFont="1" applyBorder="1" applyAlignment="1">
      <alignment horizontal="center" vertical="center" wrapText="1"/>
    </xf>
    <xf numFmtId="0" fontId="19" fillId="0" borderId="39" xfId="1" applyFont="1" applyBorder="1" applyAlignment="1">
      <alignment horizontal="center" vertical="center" wrapText="1"/>
    </xf>
    <xf numFmtId="0" fontId="19" fillId="0" borderId="38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0" fillId="0" borderId="0" xfId="0"/>
    <xf numFmtId="164" fontId="23" fillId="0" borderId="50" xfId="0" applyNumberFormat="1" applyFont="1" applyBorder="1" applyAlignment="1">
      <alignment horizontal="center" vertical="center" wrapText="1"/>
    </xf>
    <xf numFmtId="164" fontId="23" fillId="0" borderId="49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textRotation="180" wrapText="1"/>
    </xf>
    <xf numFmtId="164" fontId="22" fillId="0" borderId="41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1" fillId="0" borderId="0" xfId="1" applyFont="1" applyAlignment="1" applyProtection="1">
      <alignment horizontal="right"/>
      <protection locked="0"/>
    </xf>
    <xf numFmtId="164" fontId="35" fillId="0" borderId="0" xfId="1" applyNumberFormat="1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right"/>
      <protection locked="0"/>
    </xf>
    <xf numFmtId="0" fontId="24" fillId="0" borderId="38" xfId="1" applyFont="1" applyBorder="1" applyAlignment="1">
      <alignment horizontal="center" vertical="center" wrapText="1"/>
    </xf>
    <xf numFmtId="0" fontId="24" fillId="0" borderId="52" xfId="1" applyFont="1" applyBorder="1" applyAlignment="1">
      <alignment horizontal="center" vertical="center" wrapText="1"/>
    </xf>
    <xf numFmtId="0" fontId="24" fillId="0" borderId="30" xfId="1" applyFont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24" fillId="0" borderId="29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41" fillId="0" borderId="0" xfId="0" applyFont="1" applyAlignment="1" applyProtection="1">
      <alignment horizontal="right"/>
      <protection locked="0"/>
    </xf>
    <xf numFmtId="164" fontId="20" fillId="0" borderId="0" xfId="1" applyNumberFormat="1" applyFont="1" applyAlignment="1" applyProtection="1">
      <alignment horizontal="center" vertical="center" wrapText="1"/>
      <protection locked="0"/>
    </xf>
    <xf numFmtId="0" fontId="23" fillId="0" borderId="3" xfId="1" applyFont="1" applyBorder="1" applyAlignment="1">
      <alignment horizontal="left"/>
    </xf>
    <xf numFmtId="0" fontId="23" fillId="0" borderId="2" xfId="1" applyFont="1" applyBorder="1" applyAlignment="1">
      <alignment horizontal="left"/>
    </xf>
    <xf numFmtId="0" fontId="13" fillId="0" borderId="41" xfId="1" applyFont="1" applyBorder="1" applyAlignment="1">
      <alignment horizontal="justify" vertical="center" wrapText="1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164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/>
    </xf>
    <xf numFmtId="0" fontId="21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19" fillId="0" borderId="59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59" xfId="0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31" fillId="0" borderId="55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 readingOrder="2"/>
      <protection locked="0"/>
    </xf>
    <xf numFmtId="0" fontId="20" fillId="0" borderId="55" xfId="0" applyFont="1" applyBorder="1" applyAlignment="1" applyProtection="1">
      <alignment horizontal="center" vertical="center" readingOrder="2"/>
      <protection locked="0"/>
    </xf>
    <xf numFmtId="0" fontId="31" fillId="0" borderId="55" xfId="0" applyFont="1" applyBorder="1" applyAlignment="1" applyProtection="1">
      <alignment horizontal="center" vertical="center" readingOrder="2"/>
      <protection locked="0"/>
    </xf>
    <xf numFmtId="0" fontId="31" fillId="0" borderId="1" xfId="0" applyFont="1" applyBorder="1" applyAlignment="1" applyProtection="1">
      <alignment horizontal="center" vertical="center" readingOrder="2"/>
      <protection locked="0"/>
    </xf>
    <xf numFmtId="164" fontId="21" fillId="0" borderId="5" xfId="0" applyNumberFormat="1" applyFont="1" applyBorder="1" applyAlignment="1" applyProtection="1">
      <alignment horizontal="right" vertical="center" wrapText="1"/>
      <protection locked="0"/>
    </xf>
    <xf numFmtId="0" fontId="21" fillId="0" borderId="5" xfId="0" applyFont="1" applyBorder="1" applyAlignment="1" applyProtection="1">
      <alignment horizontal="right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wrapText="1"/>
      <protection locked="0"/>
    </xf>
    <xf numFmtId="0" fontId="23" fillId="0" borderId="61" xfId="0" applyFont="1" applyBorder="1" applyAlignment="1" applyProtection="1">
      <alignment horizontal="center"/>
      <protection locked="0"/>
    </xf>
    <xf numFmtId="0" fontId="23" fillId="0" borderId="54" xfId="0" applyFont="1" applyBorder="1" applyAlignment="1" applyProtection="1">
      <alignment horizontal="center"/>
      <protection locked="0"/>
    </xf>
    <xf numFmtId="0" fontId="19" fillId="0" borderId="6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0" fontId="31" fillId="0" borderId="66" xfId="0" applyFont="1" applyBorder="1" applyAlignment="1" applyProtection="1">
      <alignment horizontal="center" vertical="center"/>
      <protection locked="0"/>
    </xf>
    <xf numFmtId="0" fontId="20" fillId="0" borderId="64" xfId="0" applyFont="1" applyBorder="1" applyAlignment="1" applyProtection="1">
      <alignment horizontal="center" vertical="center"/>
      <protection locked="0"/>
    </xf>
    <xf numFmtId="0" fontId="31" fillId="0" borderId="63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</cellXfs>
  <cellStyles count="3">
    <cellStyle name="Ezres 2" xfId="2" xr:uid="{6652AA37-A420-49DE-8F8D-B8EA0E9431F6}"/>
    <cellStyle name="Normál" xfId="0" builtinId="0"/>
    <cellStyle name="Normál_KVRENMUNKA" xfId="1" xr:uid="{5DE8B925-F67A-4ECB-A069-824C82CAB663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&#337;ir&#225;nyzat%20m&#243;dos&#237;t&#225;s/m&#243;dos&#237;tani/ELOIRNYILVANT%20m&#225;sol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&#337;ir&#225;nyzat%20m&#243;dos&#237;t&#225;s/m&#243;dos&#237;tani/KVIREND%20gy&#246;rf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TARTALOMJEGYZÉK"/>
      <sheetName val="E_ALAPADATOK"/>
      <sheetName val="E_ÖSSZEFÜGGÉSEK"/>
      <sheetName val="E_1.1.sz.mell."/>
      <sheetName val="E_1.2.sz.mell"/>
      <sheetName val="Munka1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</sheetNames>
    <sheetDataSet>
      <sheetData sheetId="0"/>
      <sheetData sheetId="1">
        <row r="3">
          <cell r="A3" t="str">
            <v>Sály Község Önkormányzata</v>
          </cell>
        </row>
        <row r="13">
          <cell r="B13" t="str">
            <v>Sályi Hétszínvirág Óvoda és Konyha</v>
          </cell>
        </row>
      </sheetData>
      <sheetData sheetId="2">
        <row r="6">
          <cell r="A6" t="str">
            <v>2019. évi eredeti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/>
      <sheetData sheetId="2">
        <row r="5">
          <cell r="A5" t="str">
            <v>2019. évi előirányzat BEVÉTELEK</v>
          </cell>
        </row>
      </sheetData>
      <sheetData sheetId="3">
        <row r="8">
          <cell r="C8" t="str">
            <v>2019. évi előirányzat</v>
          </cell>
        </row>
      </sheetData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>
        <row r="5">
          <cell r="F5" t="str">
            <v>Forintban!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BF146-9E06-42DE-B8D7-620E720ECD96}">
  <sheetPr>
    <tabColor rgb="FF92D050"/>
  </sheetPr>
  <dimension ref="A1:O167"/>
  <sheetViews>
    <sheetView topLeftCell="B1" zoomScaleNormal="100" zoomScaleSheetLayoutView="100" workbookViewId="0">
      <selection activeCell="F30" sqref="F30"/>
    </sheetView>
  </sheetViews>
  <sheetFormatPr defaultRowHeight="15.75" x14ac:dyDescent="0.25"/>
  <cols>
    <col min="1" max="1" width="7.5" style="1" customWidth="1"/>
    <col min="2" max="2" width="59.6640625" style="1" customWidth="1"/>
    <col min="3" max="3" width="14.83203125" style="2" customWidth="1"/>
    <col min="4" max="9" width="14.83203125" style="1" customWidth="1"/>
    <col min="10" max="10" width="16.6640625" style="1" customWidth="1"/>
    <col min="11" max="11" width="18.6640625" style="1" customWidth="1"/>
    <col min="12" max="16384" width="9.33203125" style="1"/>
  </cols>
  <sheetData>
    <row r="1" spans="1:11" x14ac:dyDescent="0.25">
      <c r="A1" s="133"/>
      <c r="B1" s="472" t="s">
        <v>508</v>
      </c>
      <c r="C1" s="473"/>
      <c r="D1" s="473"/>
      <c r="E1" s="473"/>
      <c r="F1" s="473"/>
      <c r="G1" s="473"/>
      <c r="H1" s="473"/>
      <c r="I1" s="473"/>
      <c r="J1" s="473"/>
      <c r="K1" s="473"/>
    </row>
    <row r="2" spans="1:11" x14ac:dyDescent="0.25">
      <c r="A2" s="133"/>
      <c r="B2" s="133"/>
      <c r="C2" s="134"/>
      <c r="D2" s="133"/>
      <c r="E2" s="133"/>
      <c r="F2" s="133"/>
      <c r="G2" s="133"/>
      <c r="H2" s="133"/>
      <c r="I2" s="133"/>
      <c r="J2" s="133"/>
      <c r="K2" s="133"/>
    </row>
    <row r="3" spans="1:11" x14ac:dyDescent="0.25">
      <c r="A3" s="474" t="str">
        <f>CONCATENATE([1]E_ALAPADATOK!A3)</f>
        <v>Sály Község Önkormányzata</v>
      </c>
      <c r="B3" s="474"/>
      <c r="C3" s="475"/>
      <c r="D3" s="474"/>
      <c r="E3" s="474"/>
      <c r="F3" s="474"/>
      <c r="G3" s="474"/>
      <c r="H3" s="474"/>
      <c r="I3" s="474"/>
      <c r="J3" s="474"/>
      <c r="K3" s="474"/>
    </row>
    <row r="4" spans="1:11" x14ac:dyDescent="0.25">
      <c r="A4" s="474" t="s">
        <v>283</v>
      </c>
      <c r="B4" s="474"/>
      <c r="C4" s="475"/>
      <c r="D4" s="474"/>
      <c r="E4" s="474"/>
      <c r="F4" s="474"/>
      <c r="G4" s="474"/>
      <c r="H4" s="474"/>
      <c r="I4" s="474"/>
      <c r="J4" s="474"/>
      <c r="K4" s="474"/>
    </row>
    <row r="5" spans="1:11" x14ac:dyDescent="0.25">
      <c r="A5" s="133"/>
      <c r="B5" s="133"/>
      <c r="C5" s="134"/>
      <c r="D5" s="133"/>
      <c r="E5" s="133"/>
      <c r="F5" s="133"/>
      <c r="G5" s="133"/>
      <c r="H5" s="133"/>
      <c r="I5" s="133"/>
      <c r="J5" s="133"/>
      <c r="K5" s="133"/>
    </row>
    <row r="6" spans="1:11" ht="15.95" customHeight="1" x14ac:dyDescent="0.25">
      <c r="A6" s="468" t="s">
        <v>282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</row>
    <row r="7" spans="1:11" ht="15.95" customHeight="1" thickBot="1" x14ac:dyDescent="0.3">
      <c r="A7" s="470" t="s">
        <v>281</v>
      </c>
      <c r="B7" s="470"/>
      <c r="C7" s="132"/>
      <c r="D7" s="133"/>
      <c r="E7" s="133"/>
      <c r="F7" s="133"/>
      <c r="G7" s="133"/>
      <c r="H7" s="133"/>
      <c r="I7" s="133"/>
      <c r="J7" s="133"/>
      <c r="K7" s="132" t="s">
        <v>280</v>
      </c>
    </row>
    <row r="8" spans="1:11" x14ac:dyDescent="0.25">
      <c r="A8" s="477" t="s">
        <v>139</v>
      </c>
      <c r="B8" s="479" t="s">
        <v>279</v>
      </c>
      <c r="C8" s="481" t="str">
        <f>+CONCATENATE(LEFT([1]E_ÖSSZEFÜGGÉSEK!A6,4),". évi")</f>
        <v>2019. évi</v>
      </c>
      <c r="D8" s="482"/>
      <c r="E8" s="483"/>
      <c r="F8" s="483"/>
      <c r="G8" s="483"/>
      <c r="H8" s="483"/>
      <c r="I8" s="483"/>
      <c r="J8" s="483"/>
      <c r="K8" s="484"/>
    </row>
    <row r="9" spans="1:11" ht="36.75" thickBot="1" x14ac:dyDescent="0.3">
      <c r="A9" s="478"/>
      <c r="B9" s="480"/>
      <c r="C9" s="131" t="s">
        <v>137</v>
      </c>
      <c r="D9" s="130" t="s">
        <v>277</v>
      </c>
      <c r="E9" s="130" t="s">
        <v>277</v>
      </c>
      <c r="F9" s="130" t="s">
        <v>278</v>
      </c>
      <c r="G9" s="130" t="s">
        <v>277</v>
      </c>
      <c r="H9" s="130" t="s">
        <v>277</v>
      </c>
      <c r="I9" s="130" t="s">
        <v>277</v>
      </c>
      <c r="J9" s="129" t="s">
        <v>276</v>
      </c>
      <c r="K9" s="128" t="s">
        <v>275</v>
      </c>
    </row>
    <row r="10" spans="1:11" s="81" customFormat="1" ht="12" customHeight="1" thickBot="1" x14ac:dyDescent="0.25">
      <c r="A10" s="127" t="s">
        <v>136</v>
      </c>
      <c r="B10" s="126" t="s">
        <v>135</v>
      </c>
      <c r="C10" s="84" t="s">
        <v>134</v>
      </c>
      <c r="D10" s="84" t="s">
        <v>133</v>
      </c>
      <c r="E10" s="83" t="s">
        <v>132</v>
      </c>
      <c r="F10" s="83" t="s">
        <v>131</v>
      </c>
      <c r="G10" s="83" t="s">
        <v>130</v>
      </c>
      <c r="H10" s="83" t="s">
        <v>129</v>
      </c>
      <c r="I10" s="83" t="s">
        <v>128</v>
      </c>
      <c r="J10" s="83" t="s">
        <v>127</v>
      </c>
      <c r="K10" s="82" t="s">
        <v>126</v>
      </c>
    </row>
    <row r="11" spans="1:11" s="12" customFormat="1" ht="12" customHeight="1" thickBot="1" x14ac:dyDescent="0.25">
      <c r="A11" s="9" t="s">
        <v>125</v>
      </c>
      <c r="B11" s="114" t="s">
        <v>274</v>
      </c>
      <c r="C11" s="7">
        <f t="shared" ref="C11:K11" si="0">+C12+C13+C14+C15+C16+C17</f>
        <v>156708240</v>
      </c>
      <c r="D11" s="7">
        <f t="shared" si="0"/>
        <v>234765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234765</v>
      </c>
      <c r="K11" s="6">
        <f t="shared" si="0"/>
        <v>156943005</v>
      </c>
    </row>
    <row r="12" spans="1:11" s="12" customFormat="1" ht="12" customHeight="1" x14ac:dyDescent="0.2">
      <c r="A12" s="36" t="s">
        <v>123</v>
      </c>
      <c r="B12" s="106" t="s">
        <v>273</v>
      </c>
      <c r="C12" s="53">
        <v>29168634</v>
      </c>
      <c r="D12" s="53">
        <v>160371</v>
      </c>
      <c r="E12" s="53"/>
      <c r="F12" s="53"/>
      <c r="G12" s="53"/>
      <c r="H12" s="53"/>
      <c r="I12" s="53"/>
      <c r="J12" s="47">
        <f t="shared" ref="J12:J17" si="1">D12+E12+F12+G12+H12+I12</f>
        <v>160371</v>
      </c>
      <c r="K12" s="21">
        <f t="shared" ref="K12:K17" si="2">C12+J12</f>
        <v>29329005</v>
      </c>
    </row>
    <row r="13" spans="1:11" s="12" customFormat="1" ht="12" customHeight="1" x14ac:dyDescent="0.2">
      <c r="A13" s="65" t="s">
        <v>121</v>
      </c>
      <c r="B13" s="104" t="s">
        <v>272</v>
      </c>
      <c r="C13" s="34">
        <v>39346300</v>
      </c>
      <c r="D13" s="34"/>
      <c r="E13" s="53"/>
      <c r="F13" s="53"/>
      <c r="G13" s="53"/>
      <c r="H13" s="53"/>
      <c r="I13" s="53"/>
      <c r="J13" s="47">
        <f t="shared" si="1"/>
        <v>0</v>
      </c>
      <c r="K13" s="21">
        <f t="shared" si="2"/>
        <v>39346300</v>
      </c>
    </row>
    <row r="14" spans="1:11" s="12" customFormat="1" ht="12" customHeight="1" x14ac:dyDescent="0.2">
      <c r="A14" s="65" t="s">
        <v>119</v>
      </c>
      <c r="B14" s="104" t="s">
        <v>271</v>
      </c>
      <c r="C14" s="34">
        <v>77988686</v>
      </c>
      <c r="D14" s="34">
        <v>74394</v>
      </c>
      <c r="E14" s="53"/>
      <c r="F14" s="53"/>
      <c r="G14" s="53"/>
      <c r="H14" s="53"/>
      <c r="I14" s="53"/>
      <c r="J14" s="47">
        <f t="shared" si="1"/>
        <v>74394</v>
      </c>
      <c r="K14" s="21">
        <f t="shared" si="2"/>
        <v>78063080</v>
      </c>
    </row>
    <row r="15" spans="1:11" s="12" customFormat="1" ht="12" customHeight="1" x14ac:dyDescent="0.2">
      <c r="A15" s="65" t="s">
        <v>117</v>
      </c>
      <c r="B15" s="104" t="s">
        <v>270</v>
      </c>
      <c r="C15" s="34">
        <v>2204620</v>
      </c>
      <c r="D15" s="34"/>
      <c r="E15" s="53"/>
      <c r="F15" s="53"/>
      <c r="G15" s="53"/>
      <c r="H15" s="53"/>
      <c r="I15" s="53"/>
      <c r="J15" s="47">
        <f t="shared" si="1"/>
        <v>0</v>
      </c>
      <c r="K15" s="21">
        <f t="shared" si="2"/>
        <v>2204620</v>
      </c>
    </row>
    <row r="16" spans="1:11" s="12" customFormat="1" ht="12" customHeight="1" x14ac:dyDescent="0.2">
      <c r="A16" s="65" t="s">
        <v>269</v>
      </c>
      <c r="B16" s="51" t="s">
        <v>268</v>
      </c>
      <c r="C16" s="34">
        <v>8000000</v>
      </c>
      <c r="D16" s="34"/>
      <c r="E16" s="53"/>
      <c r="F16" s="53"/>
      <c r="G16" s="53"/>
      <c r="H16" s="53"/>
      <c r="I16" s="53"/>
      <c r="J16" s="47">
        <f t="shared" si="1"/>
        <v>0</v>
      </c>
      <c r="K16" s="21">
        <f t="shared" si="2"/>
        <v>8000000</v>
      </c>
    </row>
    <row r="17" spans="1:11" s="12" customFormat="1" ht="12" customHeight="1" thickBot="1" x14ac:dyDescent="0.25">
      <c r="A17" s="68" t="s">
        <v>113</v>
      </c>
      <c r="B17" s="52" t="s">
        <v>267</v>
      </c>
      <c r="C17" s="34"/>
      <c r="D17" s="34"/>
      <c r="E17" s="53"/>
      <c r="F17" s="53"/>
      <c r="G17" s="53"/>
      <c r="H17" s="53"/>
      <c r="I17" s="53"/>
      <c r="J17" s="47">
        <f t="shared" si="1"/>
        <v>0</v>
      </c>
      <c r="K17" s="21">
        <f t="shared" si="2"/>
        <v>0</v>
      </c>
    </row>
    <row r="18" spans="1:11" s="12" customFormat="1" ht="21" customHeight="1" thickBot="1" x14ac:dyDescent="0.25">
      <c r="A18" s="9" t="s">
        <v>1</v>
      </c>
      <c r="B18" s="97" t="s">
        <v>266</v>
      </c>
      <c r="C18" s="7">
        <f t="shared" ref="C18:K18" si="3">+C19+C20+C21+C22+C23</f>
        <v>5832000</v>
      </c>
      <c r="D18" s="7">
        <f t="shared" si="3"/>
        <v>29552642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29552642</v>
      </c>
      <c r="K18" s="6">
        <f t="shared" si="3"/>
        <v>35384642</v>
      </c>
    </row>
    <row r="19" spans="1:11" s="12" customFormat="1" ht="12" customHeight="1" x14ac:dyDescent="0.2">
      <c r="A19" s="36" t="s">
        <v>84</v>
      </c>
      <c r="B19" s="106" t="s">
        <v>265</v>
      </c>
      <c r="C19" s="53"/>
      <c r="D19" s="53"/>
      <c r="E19" s="53"/>
      <c r="F19" s="53"/>
      <c r="G19" s="53"/>
      <c r="H19" s="53"/>
      <c r="I19" s="53"/>
      <c r="J19" s="47">
        <f t="shared" ref="J19:J24" si="4">D19+E19+F19+G19+H19+I19</f>
        <v>0</v>
      </c>
      <c r="K19" s="21">
        <f t="shared" ref="K19:K24" si="5">C19+J19</f>
        <v>0</v>
      </c>
    </row>
    <row r="20" spans="1:11" s="12" customFormat="1" ht="12" customHeight="1" x14ac:dyDescent="0.2">
      <c r="A20" s="65" t="s">
        <v>82</v>
      </c>
      <c r="B20" s="104" t="s">
        <v>264</v>
      </c>
      <c r="C20" s="34"/>
      <c r="D20" s="34"/>
      <c r="E20" s="53"/>
      <c r="F20" s="53"/>
      <c r="G20" s="53"/>
      <c r="H20" s="53"/>
      <c r="I20" s="53"/>
      <c r="J20" s="47">
        <f t="shared" si="4"/>
        <v>0</v>
      </c>
      <c r="K20" s="21">
        <f t="shared" si="5"/>
        <v>0</v>
      </c>
    </row>
    <row r="21" spans="1:11" s="12" customFormat="1" ht="12" customHeight="1" x14ac:dyDescent="0.2">
      <c r="A21" s="65" t="s">
        <v>80</v>
      </c>
      <c r="B21" s="104" t="s">
        <v>263</v>
      </c>
      <c r="C21" s="34"/>
      <c r="D21" s="34"/>
      <c r="E21" s="53"/>
      <c r="F21" s="53"/>
      <c r="G21" s="53"/>
      <c r="H21" s="53"/>
      <c r="I21" s="53"/>
      <c r="J21" s="47">
        <f t="shared" si="4"/>
        <v>0</v>
      </c>
      <c r="K21" s="21">
        <f t="shared" si="5"/>
        <v>0</v>
      </c>
    </row>
    <row r="22" spans="1:11" s="12" customFormat="1" ht="12" customHeight="1" x14ac:dyDescent="0.2">
      <c r="A22" s="65" t="s">
        <v>78</v>
      </c>
      <c r="B22" s="104" t="s">
        <v>262</v>
      </c>
      <c r="C22" s="34"/>
      <c r="D22" s="34"/>
      <c r="E22" s="53"/>
      <c r="F22" s="53"/>
      <c r="G22" s="53"/>
      <c r="H22" s="53"/>
      <c r="I22" s="53"/>
      <c r="J22" s="47">
        <f t="shared" si="4"/>
        <v>0</v>
      </c>
      <c r="K22" s="21">
        <f t="shared" si="5"/>
        <v>0</v>
      </c>
    </row>
    <row r="23" spans="1:11" s="12" customFormat="1" ht="12" customHeight="1" x14ac:dyDescent="0.2">
      <c r="A23" s="65" t="s">
        <v>76</v>
      </c>
      <c r="B23" s="104" t="s">
        <v>261</v>
      </c>
      <c r="C23" s="34">
        <v>5832000</v>
      </c>
      <c r="D23" s="34">
        <v>29552642</v>
      </c>
      <c r="E23" s="53"/>
      <c r="F23" s="53"/>
      <c r="G23" s="53"/>
      <c r="H23" s="53"/>
      <c r="I23" s="53"/>
      <c r="J23" s="47">
        <f t="shared" si="4"/>
        <v>29552642</v>
      </c>
      <c r="K23" s="21">
        <f t="shared" si="5"/>
        <v>35384642</v>
      </c>
    </row>
    <row r="24" spans="1:11" s="12" customFormat="1" ht="12" customHeight="1" thickBot="1" x14ac:dyDescent="0.25">
      <c r="A24" s="68" t="s">
        <v>74</v>
      </c>
      <c r="B24" s="52" t="s">
        <v>260</v>
      </c>
      <c r="C24" s="31"/>
      <c r="D24" s="31"/>
      <c r="E24" s="117"/>
      <c r="F24" s="117"/>
      <c r="G24" s="117"/>
      <c r="H24" s="117"/>
      <c r="I24" s="117"/>
      <c r="J24" s="47">
        <f t="shared" si="4"/>
        <v>0</v>
      </c>
      <c r="K24" s="21">
        <f t="shared" si="5"/>
        <v>0</v>
      </c>
    </row>
    <row r="25" spans="1:11" s="12" customFormat="1" ht="12" customHeight="1" thickBot="1" x14ac:dyDescent="0.25">
      <c r="A25" s="9" t="s">
        <v>58</v>
      </c>
      <c r="B25" s="114" t="s">
        <v>259</v>
      </c>
      <c r="C25" s="7">
        <f t="shared" ref="C25:K25" si="6">+C26+C27+C28+C29+C30</f>
        <v>0</v>
      </c>
      <c r="D25" s="7">
        <f t="shared" si="6"/>
        <v>33011967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33011967</v>
      </c>
      <c r="K25" s="6">
        <f t="shared" si="6"/>
        <v>33011967</v>
      </c>
    </row>
    <row r="26" spans="1:11" s="12" customFormat="1" ht="12" customHeight="1" x14ac:dyDescent="0.2">
      <c r="A26" s="36" t="s">
        <v>258</v>
      </c>
      <c r="B26" s="106" t="s">
        <v>257</v>
      </c>
      <c r="C26" s="53"/>
      <c r="D26" s="53"/>
      <c r="E26" s="53"/>
      <c r="F26" s="53"/>
      <c r="G26" s="53"/>
      <c r="H26" s="53"/>
      <c r="I26" s="53"/>
      <c r="J26" s="47">
        <f t="shared" ref="J26:J31" si="7">D26+E26+F26+G26+H26+I26</f>
        <v>0</v>
      </c>
      <c r="K26" s="21">
        <f t="shared" ref="K26:K31" si="8">C26+J26</f>
        <v>0</v>
      </c>
    </row>
    <row r="27" spans="1:11" s="12" customFormat="1" ht="12" customHeight="1" x14ac:dyDescent="0.2">
      <c r="A27" s="65" t="s">
        <v>256</v>
      </c>
      <c r="B27" s="104" t="s">
        <v>255</v>
      </c>
      <c r="C27" s="34"/>
      <c r="D27" s="34"/>
      <c r="E27" s="53"/>
      <c r="F27" s="53"/>
      <c r="G27" s="53"/>
      <c r="H27" s="53"/>
      <c r="I27" s="53"/>
      <c r="J27" s="47">
        <f t="shared" si="7"/>
        <v>0</v>
      </c>
      <c r="K27" s="21">
        <f t="shared" si="8"/>
        <v>0</v>
      </c>
    </row>
    <row r="28" spans="1:11" s="12" customFormat="1" ht="12" customHeight="1" x14ac:dyDescent="0.2">
      <c r="A28" s="65" t="s">
        <v>254</v>
      </c>
      <c r="B28" s="104" t="s">
        <v>253</v>
      </c>
      <c r="C28" s="34"/>
      <c r="D28" s="34"/>
      <c r="E28" s="53"/>
      <c r="F28" s="53"/>
      <c r="G28" s="53"/>
      <c r="H28" s="53"/>
      <c r="I28" s="53"/>
      <c r="J28" s="47">
        <f t="shared" si="7"/>
        <v>0</v>
      </c>
      <c r="K28" s="21">
        <f t="shared" si="8"/>
        <v>0</v>
      </c>
    </row>
    <row r="29" spans="1:11" s="12" customFormat="1" ht="12" customHeight="1" x14ac:dyDescent="0.2">
      <c r="A29" s="65" t="s">
        <v>252</v>
      </c>
      <c r="B29" s="104" t="s">
        <v>251</v>
      </c>
      <c r="C29" s="34"/>
      <c r="D29" s="34"/>
      <c r="E29" s="53"/>
      <c r="F29" s="53"/>
      <c r="G29" s="53"/>
      <c r="H29" s="53"/>
      <c r="I29" s="53"/>
      <c r="J29" s="47">
        <f t="shared" si="7"/>
        <v>0</v>
      </c>
      <c r="K29" s="21">
        <f t="shared" si="8"/>
        <v>0</v>
      </c>
    </row>
    <row r="30" spans="1:11" s="12" customFormat="1" ht="12" customHeight="1" x14ac:dyDescent="0.2">
      <c r="A30" s="65" t="s">
        <v>250</v>
      </c>
      <c r="B30" s="104" t="s">
        <v>249</v>
      </c>
      <c r="C30" s="34"/>
      <c r="D30" s="34">
        <v>33011967</v>
      </c>
      <c r="E30" s="53"/>
      <c r="F30" s="53"/>
      <c r="G30" s="53"/>
      <c r="H30" s="53"/>
      <c r="I30" s="53"/>
      <c r="J30" s="47">
        <f t="shared" si="7"/>
        <v>33011967</v>
      </c>
      <c r="K30" s="21">
        <f t="shared" si="8"/>
        <v>33011967</v>
      </c>
    </row>
    <row r="31" spans="1:11" s="12" customFormat="1" ht="12" customHeight="1" thickBot="1" x14ac:dyDescent="0.25">
      <c r="A31" s="68" t="s">
        <v>248</v>
      </c>
      <c r="B31" s="125" t="s">
        <v>247</v>
      </c>
      <c r="C31" s="31"/>
      <c r="D31" s="31"/>
      <c r="E31" s="117"/>
      <c r="F31" s="117"/>
      <c r="G31" s="117"/>
      <c r="H31" s="117"/>
      <c r="I31" s="117"/>
      <c r="J31" s="116">
        <f t="shared" si="7"/>
        <v>0</v>
      </c>
      <c r="K31" s="21">
        <f t="shared" si="8"/>
        <v>0</v>
      </c>
    </row>
    <row r="32" spans="1:11" s="12" customFormat="1" ht="12" customHeight="1" thickBot="1" x14ac:dyDescent="0.25">
      <c r="A32" s="9" t="s">
        <v>246</v>
      </c>
      <c r="B32" s="114" t="s">
        <v>245</v>
      </c>
      <c r="C32" s="44">
        <f t="shared" ref="C32:K32" si="9">+C33+C34+C35+C36+C37+C38+C39</f>
        <v>15000000</v>
      </c>
      <c r="D32" s="44">
        <f t="shared" si="9"/>
        <v>500000</v>
      </c>
      <c r="E32" s="44">
        <f t="shared" si="9"/>
        <v>0</v>
      </c>
      <c r="F32" s="44">
        <f t="shared" si="9"/>
        <v>0</v>
      </c>
      <c r="G32" s="44">
        <f t="shared" si="9"/>
        <v>0</v>
      </c>
      <c r="H32" s="44">
        <f t="shared" si="9"/>
        <v>0</v>
      </c>
      <c r="I32" s="44">
        <f t="shared" si="9"/>
        <v>0</v>
      </c>
      <c r="J32" s="44">
        <f t="shared" si="9"/>
        <v>500000</v>
      </c>
      <c r="K32" s="43">
        <f t="shared" si="9"/>
        <v>15500000</v>
      </c>
    </row>
    <row r="33" spans="1:11" s="12" customFormat="1" ht="12" customHeight="1" x14ac:dyDescent="0.2">
      <c r="A33" s="36" t="s">
        <v>54</v>
      </c>
      <c r="B33" s="106" t="s">
        <v>244</v>
      </c>
      <c r="C33" s="47">
        <v>1200000</v>
      </c>
      <c r="D33" s="47"/>
      <c r="E33" s="47"/>
      <c r="F33" s="47"/>
      <c r="G33" s="47"/>
      <c r="H33" s="47"/>
      <c r="I33" s="47"/>
      <c r="J33" s="47">
        <f t="shared" ref="J33:J39" si="10">D33+E33+F33+G33+H33+I33</f>
        <v>0</v>
      </c>
      <c r="K33" s="21">
        <f t="shared" ref="K33:K39" si="11">C33+J33</f>
        <v>1200000</v>
      </c>
    </row>
    <row r="34" spans="1:11" s="12" customFormat="1" ht="12" customHeight="1" x14ac:dyDescent="0.2">
      <c r="A34" s="65" t="s">
        <v>52</v>
      </c>
      <c r="B34" s="104" t="s">
        <v>243</v>
      </c>
      <c r="C34" s="34"/>
      <c r="D34" s="34"/>
      <c r="E34" s="53"/>
      <c r="F34" s="53"/>
      <c r="G34" s="53"/>
      <c r="H34" s="53"/>
      <c r="I34" s="53"/>
      <c r="J34" s="47">
        <f t="shared" si="10"/>
        <v>0</v>
      </c>
      <c r="K34" s="21">
        <f t="shared" si="11"/>
        <v>0</v>
      </c>
    </row>
    <row r="35" spans="1:11" s="12" customFormat="1" ht="12" customHeight="1" x14ac:dyDescent="0.2">
      <c r="A35" s="65" t="s">
        <v>50</v>
      </c>
      <c r="B35" s="104" t="s">
        <v>242</v>
      </c>
      <c r="C35" s="34">
        <v>10000000</v>
      </c>
      <c r="D35" s="34"/>
      <c r="E35" s="53"/>
      <c r="F35" s="53"/>
      <c r="G35" s="53"/>
      <c r="H35" s="53"/>
      <c r="I35" s="53"/>
      <c r="J35" s="47">
        <f t="shared" si="10"/>
        <v>0</v>
      </c>
      <c r="K35" s="21">
        <f t="shared" si="11"/>
        <v>10000000</v>
      </c>
    </row>
    <row r="36" spans="1:11" s="12" customFormat="1" ht="12" customHeight="1" x14ac:dyDescent="0.2">
      <c r="A36" s="65" t="s">
        <v>241</v>
      </c>
      <c r="B36" s="104" t="s">
        <v>240</v>
      </c>
      <c r="C36" s="34">
        <v>700000</v>
      </c>
      <c r="D36" s="34">
        <v>500000</v>
      </c>
      <c r="E36" s="53"/>
      <c r="F36" s="53"/>
      <c r="G36" s="53"/>
      <c r="H36" s="53"/>
      <c r="I36" s="53"/>
      <c r="J36" s="47">
        <f t="shared" si="10"/>
        <v>500000</v>
      </c>
      <c r="K36" s="21">
        <f t="shared" si="11"/>
        <v>1200000</v>
      </c>
    </row>
    <row r="37" spans="1:11" s="12" customFormat="1" ht="12" customHeight="1" x14ac:dyDescent="0.2">
      <c r="A37" s="65" t="s">
        <v>239</v>
      </c>
      <c r="B37" s="104" t="s">
        <v>238</v>
      </c>
      <c r="C37" s="34">
        <v>3000000</v>
      </c>
      <c r="D37" s="34"/>
      <c r="E37" s="53"/>
      <c r="F37" s="53"/>
      <c r="G37" s="53"/>
      <c r="H37" s="53"/>
      <c r="I37" s="53"/>
      <c r="J37" s="47">
        <f t="shared" si="10"/>
        <v>0</v>
      </c>
      <c r="K37" s="21">
        <f t="shared" si="11"/>
        <v>3000000</v>
      </c>
    </row>
    <row r="38" spans="1:11" s="12" customFormat="1" ht="12" customHeight="1" x14ac:dyDescent="0.2">
      <c r="A38" s="65" t="s">
        <v>237</v>
      </c>
      <c r="B38" s="104" t="s">
        <v>236</v>
      </c>
      <c r="C38" s="34"/>
      <c r="D38" s="34"/>
      <c r="E38" s="53"/>
      <c r="F38" s="53"/>
      <c r="G38" s="53"/>
      <c r="H38" s="53"/>
      <c r="I38" s="53"/>
      <c r="J38" s="47">
        <f t="shared" si="10"/>
        <v>0</v>
      </c>
      <c r="K38" s="21">
        <f t="shared" si="11"/>
        <v>0</v>
      </c>
    </row>
    <row r="39" spans="1:11" s="12" customFormat="1" ht="12" customHeight="1" thickBot="1" x14ac:dyDescent="0.25">
      <c r="A39" s="68" t="s">
        <v>235</v>
      </c>
      <c r="B39" s="125" t="s">
        <v>234</v>
      </c>
      <c r="C39" s="31">
        <v>100000</v>
      </c>
      <c r="D39" s="31"/>
      <c r="E39" s="117"/>
      <c r="F39" s="117"/>
      <c r="G39" s="117"/>
      <c r="H39" s="117"/>
      <c r="I39" s="117"/>
      <c r="J39" s="116">
        <f t="shared" si="10"/>
        <v>0</v>
      </c>
      <c r="K39" s="21">
        <f t="shared" si="11"/>
        <v>100000</v>
      </c>
    </row>
    <row r="40" spans="1:11" s="12" customFormat="1" ht="12" customHeight="1" thickBot="1" x14ac:dyDescent="0.25">
      <c r="A40" s="9" t="s">
        <v>48</v>
      </c>
      <c r="B40" s="114" t="s">
        <v>233</v>
      </c>
      <c r="C40" s="7">
        <f t="shared" ref="C40:K40" si="12">SUM(C41:C51)</f>
        <v>9539675</v>
      </c>
      <c r="D40" s="7">
        <f t="shared" si="12"/>
        <v>3272896</v>
      </c>
      <c r="E40" s="7">
        <f t="shared" si="12"/>
        <v>0</v>
      </c>
      <c r="F40" s="7">
        <f t="shared" si="12"/>
        <v>0</v>
      </c>
      <c r="G40" s="7">
        <f t="shared" si="12"/>
        <v>0</v>
      </c>
      <c r="H40" s="7">
        <f t="shared" si="12"/>
        <v>0</v>
      </c>
      <c r="I40" s="7">
        <f t="shared" si="12"/>
        <v>0</v>
      </c>
      <c r="J40" s="7">
        <f t="shared" si="12"/>
        <v>3272896</v>
      </c>
      <c r="K40" s="6">
        <f t="shared" si="12"/>
        <v>12812571</v>
      </c>
    </row>
    <row r="41" spans="1:11" s="12" customFormat="1" ht="12" customHeight="1" x14ac:dyDescent="0.2">
      <c r="A41" s="36" t="s">
        <v>46</v>
      </c>
      <c r="B41" s="106" t="s">
        <v>232</v>
      </c>
      <c r="C41" s="53"/>
      <c r="D41" s="53"/>
      <c r="E41" s="53"/>
      <c r="F41" s="53"/>
      <c r="G41" s="53"/>
      <c r="H41" s="53"/>
      <c r="I41" s="53"/>
      <c r="J41" s="47">
        <f t="shared" ref="J41:J51" si="13">D41+E41+F41+G41+H41+I41</f>
        <v>0</v>
      </c>
      <c r="K41" s="21">
        <f t="shared" ref="K41:K51" si="14">C41+J41</f>
        <v>0</v>
      </c>
    </row>
    <row r="42" spans="1:11" s="12" customFormat="1" ht="12" customHeight="1" x14ac:dyDescent="0.2">
      <c r="A42" s="65" t="s">
        <v>44</v>
      </c>
      <c r="B42" s="104" t="s">
        <v>231</v>
      </c>
      <c r="C42" s="34">
        <v>2500000</v>
      </c>
      <c r="D42" s="34"/>
      <c r="E42" s="53"/>
      <c r="F42" s="53"/>
      <c r="G42" s="53"/>
      <c r="H42" s="53"/>
      <c r="I42" s="53"/>
      <c r="J42" s="47">
        <f t="shared" si="13"/>
        <v>0</v>
      </c>
      <c r="K42" s="21">
        <f t="shared" si="14"/>
        <v>2500000</v>
      </c>
    </row>
    <row r="43" spans="1:11" s="12" customFormat="1" ht="12" customHeight="1" x14ac:dyDescent="0.2">
      <c r="A43" s="65" t="s">
        <v>42</v>
      </c>
      <c r="B43" s="104" t="s">
        <v>230</v>
      </c>
      <c r="C43" s="34"/>
      <c r="D43" s="34"/>
      <c r="E43" s="53"/>
      <c r="F43" s="53"/>
      <c r="G43" s="53"/>
      <c r="H43" s="53"/>
      <c r="I43" s="53"/>
      <c r="J43" s="47">
        <f t="shared" si="13"/>
        <v>0</v>
      </c>
      <c r="K43" s="21">
        <f t="shared" si="14"/>
        <v>0</v>
      </c>
    </row>
    <row r="44" spans="1:11" s="12" customFormat="1" ht="12" customHeight="1" x14ac:dyDescent="0.2">
      <c r="A44" s="65" t="s">
        <v>40</v>
      </c>
      <c r="B44" s="104" t="s">
        <v>229</v>
      </c>
      <c r="C44" s="34"/>
      <c r="D44" s="34">
        <v>3182696</v>
      </c>
      <c r="E44" s="53"/>
      <c r="F44" s="53"/>
      <c r="G44" s="53"/>
      <c r="H44" s="53"/>
      <c r="I44" s="53"/>
      <c r="J44" s="47">
        <f t="shared" si="13"/>
        <v>3182696</v>
      </c>
      <c r="K44" s="21">
        <f t="shared" si="14"/>
        <v>3182696</v>
      </c>
    </row>
    <row r="45" spans="1:11" s="12" customFormat="1" ht="12" customHeight="1" x14ac:dyDescent="0.2">
      <c r="A45" s="65" t="s">
        <v>38</v>
      </c>
      <c r="B45" s="104" t="s">
        <v>228</v>
      </c>
      <c r="C45" s="34">
        <v>7000000</v>
      </c>
      <c r="D45" s="34"/>
      <c r="E45" s="53"/>
      <c r="F45" s="53"/>
      <c r="G45" s="53"/>
      <c r="H45" s="53"/>
      <c r="I45" s="53"/>
      <c r="J45" s="47">
        <f t="shared" si="13"/>
        <v>0</v>
      </c>
      <c r="K45" s="21">
        <f t="shared" si="14"/>
        <v>7000000</v>
      </c>
    </row>
    <row r="46" spans="1:11" s="12" customFormat="1" ht="12" customHeight="1" x14ac:dyDescent="0.2">
      <c r="A46" s="65" t="s">
        <v>36</v>
      </c>
      <c r="B46" s="104" t="s">
        <v>227</v>
      </c>
      <c r="C46" s="34"/>
      <c r="D46" s="34"/>
      <c r="E46" s="53"/>
      <c r="F46" s="53"/>
      <c r="G46" s="53"/>
      <c r="H46" s="53"/>
      <c r="I46" s="53"/>
      <c r="J46" s="47">
        <f t="shared" si="13"/>
        <v>0</v>
      </c>
      <c r="K46" s="21">
        <f t="shared" si="14"/>
        <v>0</v>
      </c>
    </row>
    <row r="47" spans="1:11" s="12" customFormat="1" ht="12" customHeight="1" x14ac:dyDescent="0.2">
      <c r="A47" s="65" t="s">
        <v>226</v>
      </c>
      <c r="B47" s="104" t="s">
        <v>225</v>
      </c>
      <c r="C47" s="34"/>
      <c r="D47" s="34"/>
      <c r="E47" s="53"/>
      <c r="F47" s="53"/>
      <c r="G47" s="53"/>
      <c r="H47" s="53"/>
      <c r="I47" s="53"/>
      <c r="J47" s="47">
        <f t="shared" si="13"/>
        <v>0</v>
      </c>
      <c r="K47" s="21">
        <f t="shared" si="14"/>
        <v>0</v>
      </c>
    </row>
    <row r="48" spans="1:11" s="12" customFormat="1" ht="12" customHeight="1" x14ac:dyDescent="0.2">
      <c r="A48" s="65" t="s">
        <v>224</v>
      </c>
      <c r="B48" s="104" t="s">
        <v>223</v>
      </c>
      <c r="C48" s="34"/>
      <c r="D48" s="34">
        <v>200</v>
      </c>
      <c r="E48" s="53"/>
      <c r="F48" s="53"/>
      <c r="G48" s="53"/>
      <c r="H48" s="53"/>
      <c r="I48" s="53"/>
      <c r="J48" s="47">
        <f t="shared" si="13"/>
        <v>200</v>
      </c>
      <c r="K48" s="21">
        <f t="shared" si="14"/>
        <v>200</v>
      </c>
    </row>
    <row r="49" spans="1:11" s="12" customFormat="1" ht="12" customHeight="1" x14ac:dyDescent="0.2">
      <c r="A49" s="65" t="s">
        <v>222</v>
      </c>
      <c r="B49" s="104" t="s">
        <v>221</v>
      </c>
      <c r="C49" s="102"/>
      <c r="D49" s="102"/>
      <c r="E49" s="123"/>
      <c r="F49" s="123"/>
      <c r="G49" s="123"/>
      <c r="H49" s="123"/>
      <c r="I49" s="123"/>
      <c r="J49" s="122">
        <f t="shared" si="13"/>
        <v>0</v>
      </c>
      <c r="K49" s="21">
        <f t="shared" si="14"/>
        <v>0</v>
      </c>
    </row>
    <row r="50" spans="1:11" s="12" customFormat="1" ht="12" customHeight="1" x14ac:dyDescent="0.2">
      <c r="A50" s="68" t="s">
        <v>220</v>
      </c>
      <c r="B50" s="125" t="s">
        <v>219</v>
      </c>
      <c r="C50" s="121"/>
      <c r="D50" s="121"/>
      <c r="E50" s="120"/>
      <c r="F50" s="120"/>
      <c r="G50" s="120"/>
      <c r="H50" s="120"/>
      <c r="I50" s="120"/>
      <c r="J50" s="119">
        <f t="shared" si="13"/>
        <v>0</v>
      </c>
      <c r="K50" s="21">
        <f t="shared" si="14"/>
        <v>0</v>
      </c>
    </row>
    <row r="51" spans="1:11" s="12" customFormat="1" ht="12" customHeight="1" thickBot="1" x14ac:dyDescent="0.25">
      <c r="A51" s="64" t="s">
        <v>218</v>
      </c>
      <c r="B51" s="124" t="s">
        <v>217</v>
      </c>
      <c r="C51" s="111">
        <v>39675</v>
      </c>
      <c r="D51" s="111">
        <v>90000</v>
      </c>
      <c r="E51" s="111"/>
      <c r="F51" s="111"/>
      <c r="G51" s="111"/>
      <c r="H51" s="111"/>
      <c r="I51" s="111"/>
      <c r="J51" s="110">
        <f t="shared" si="13"/>
        <v>90000</v>
      </c>
      <c r="K51" s="60">
        <f t="shared" si="14"/>
        <v>129675</v>
      </c>
    </row>
    <row r="52" spans="1:11" s="12" customFormat="1" ht="12" customHeight="1" thickBot="1" x14ac:dyDescent="0.25">
      <c r="A52" s="9" t="s">
        <v>34</v>
      </c>
      <c r="B52" s="114" t="s">
        <v>216</v>
      </c>
      <c r="C52" s="7">
        <f t="shared" ref="C52:I52" si="15">SUM(C53:C57)</f>
        <v>0</v>
      </c>
      <c r="D52" s="7">
        <f t="shared" si="15"/>
        <v>0</v>
      </c>
      <c r="E52" s="7">
        <f t="shared" si="15"/>
        <v>0</v>
      </c>
      <c r="F52" s="7">
        <f t="shared" si="15"/>
        <v>0</v>
      </c>
      <c r="G52" s="7">
        <f t="shared" si="15"/>
        <v>0</v>
      </c>
      <c r="H52" s="7">
        <f t="shared" si="15"/>
        <v>0</v>
      </c>
      <c r="I52" s="7">
        <f t="shared" si="15"/>
        <v>0</v>
      </c>
      <c r="J52" s="7"/>
      <c r="K52" s="6"/>
    </row>
    <row r="53" spans="1:11" s="12" customFormat="1" ht="12" customHeight="1" x14ac:dyDescent="0.2">
      <c r="A53" s="36" t="s">
        <v>32</v>
      </c>
      <c r="B53" s="106" t="s">
        <v>215</v>
      </c>
      <c r="C53" s="123"/>
      <c r="D53" s="123"/>
      <c r="E53" s="123"/>
      <c r="F53" s="123"/>
      <c r="G53" s="123"/>
      <c r="H53" s="123"/>
      <c r="I53" s="123"/>
      <c r="J53" s="122">
        <f>D53+E53+F53+G53+H53+I53</f>
        <v>0</v>
      </c>
      <c r="K53" s="118">
        <f>C53+J53</f>
        <v>0</v>
      </c>
    </row>
    <row r="54" spans="1:11" s="12" customFormat="1" ht="12" customHeight="1" x14ac:dyDescent="0.2">
      <c r="A54" s="65" t="s">
        <v>30</v>
      </c>
      <c r="B54" s="104" t="s">
        <v>214</v>
      </c>
      <c r="C54" s="102"/>
      <c r="D54" s="102"/>
      <c r="E54" s="123"/>
      <c r="F54" s="123"/>
      <c r="G54" s="123"/>
      <c r="H54" s="123"/>
      <c r="I54" s="123"/>
      <c r="J54" s="122">
        <f>D54+E54+F54+G54+H54+I54</f>
        <v>0</v>
      </c>
      <c r="K54" s="118">
        <f>C54+J54</f>
        <v>0</v>
      </c>
    </row>
    <row r="55" spans="1:11" s="12" customFormat="1" ht="12" customHeight="1" x14ac:dyDescent="0.2">
      <c r="A55" s="65" t="s">
        <v>28</v>
      </c>
      <c r="B55" s="104" t="s">
        <v>213</v>
      </c>
      <c r="C55" s="102"/>
      <c r="D55" s="102"/>
      <c r="E55" s="123"/>
      <c r="F55" s="123"/>
      <c r="G55" s="123"/>
      <c r="H55" s="123"/>
      <c r="I55" s="123"/>
      <c r="J55" s="122">
        <f>D55+E55+F55+G55+H55+I55</f>
        <v>0</v>
      </c>
      <c r="K55" s="118">
        <f>C55+J55</f>
        <v>0</v>
      </c>
    </row>
    <row r="56" spans="1:11" s="12" customFormat="1" ht="12" customHeight="1" x14ac:dyDescent="0.2">
      <c r="A56" s="65" t="s">
        <v>26</v>
      </c>
      <c r="B56" s="104" t="s">
        <v>212</v>
      </c>
      <c r="C56" s="102"/>
      <c r="D56" s="102"/>
      <c r="E56" s="123"/>
      <c r="F56" s="123"/>
      <c r="G56" s="123"/>
      <c r="H56" s="123"/>
      <c r="I56" s="123"/>
      <c r="J56" s="122">
        <f>D56+E56+F56+G56+H56+I56</f>
        <v>0</v>
      </c>
      <c r="K56" s="118">
        <f>C56+J56</f>
        <v>0</v>
      </c>
    </row>
    <row r="57" spans="1:11" s="12" customFormat="1" ht="12" customHeight="1" thickBot="1" x14ac:dyDescent="0.25">
      <c r="A57" s="68" t="s">
        <v>211</v>
      </c>
      <c r="B57" s="52" t="s">
        <v>210</v>
      </c>
      <c r="C57" s="121"/>
      <c r="D57" s="121" t="s">
        <v>209</v>
      </c>
      <c r="E57" s="120"/>
      <c r="F57" s="120"/>
      <c r="G57" s="120"/>
      <c r="H57" s="120"/>
      <c r="I57" s="120"/>
      <c r="J57" s="119"/>
      <c r="K57" s="118">
        <f>C57+J57</f>
        <v>0</v>
      </c>
    </row>
    <row r="58" spans="1:11" s="12" customFormat="1" ht="12" customHeight="1" thickBot="1" x14ac:dyDescent="0.25">
      <c r="A58" s="9" t="s">
        <v>208</v>
      </c>
      <c r="B58" s="114" t="s">
        <v>207</v>
      </c>
      <c r="C58" s="7">
        <f t="shared" ref="C58:K58" si="16">SUM(C59:C61)</f>
        <v>0</v>
      </c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7">
        <f t="shared" si="16"/>
        <v>0</v>
      </c>
      <c r="K58" s="6">
        <f t="shared" si="16"/>
        <v>0</v>
      </c>
    </row>
    <row r="59" spans="1:11" s="12" customFormat="1" ht="12" customHeight="1" x14ac:dyDescent="0.2">
      <c r="A59" s="36" t="s">
        <v>22</v>
      </c>
      <c r="B59" s="106" t="s">
        <v>206</v>
      </c>
      <c r="C59" s="53"/>
      <c r="D59" s="53"/>
      <c r="E59" s="53"/>
      <c r="F59" s="53"/>
      <c r="G59" s="53"/>
      <c r="H59" s="53"/>
      <c r="I59" s="53"/>
      <c r="J59" s="47">
        <f>D59+E59+F59+G59+H59+I59</f>
        <v>0</v>
      </c>
      <c r="K59" s="21">
        <f>C59+J59</f>
        <v>0</v>
      </c>
    </row>
    <row r="60" spans="1:11" s="12" customFormat="1" ht="12" customHeight="1" x14ac:dyDescent="0.2">
      <c r="A60" s="65" t="s">
        <v>20</v>
      </c>
      <c r="B60" s="104" t="s">
        <v>205</v>
      </c>
      <c r="C60" s="34"/>
      <c r="D60" s="34"/>
      <c r="E60" s="53"/>
      <c r="F60" s="53"/>
      <c r="G60" s="53"/>
      <c r="H60" s="53"/>
      <c r="I60" s="53"/>
      <c r="J60" s="47">
        <f>D60+E60+F60+G60+H60+I60</f>
        <v>0</v>
      </c>
      <c r="K60" s="21">
        <f>C60+J60</f>
        <v>0</v>
      </c>
    </row>
    <row r="61" spans="1:11" s="12" customFormat="1" ht="12" customHeight="1" x14ac:dyDescent="0.2">
      <c r="A61" s="65" t="s">
        <v>18</v>
      </c>
      <c r="B61" s="104" t="s">
        <v>204</v>
      </c>
      <c r="C61" s="34"/>
      <c r="D61" s="34"/>
      <c r="E61" s="53"/>
      <c r="F61" s="53"/>
      <c r="G61" s="53"/>
      <c r="H61" s="53"/>
      <c r="I61" s="53"/>
      <c r="J61" s="47">
        <f>D61+E61+F61+G61+H61+I61</f>
        <v>0</v>
      </c>
      <c r="K61" s="21">
        <f>C61+J61</f>
        <v>0</v>
      </c>
    </row>
    <row r="62" spans="1:11" s="12" customFormat="1" ht="12" customHeight="1" thickBot="1" x14ac:dyDescent="0.25">
      <c r="A62" s="68" t="s">
        <v>16</v>
      </c>
      <c r="B62" s="52" t="s">
        <v>203</v>
      </c>
      <c r="C62" s="31"/>
      <c r="D62" s="31"/>
      <c r="E62" s="117"/>
      <c r="F62" s="117"/>
      <c r="G62" s="117"/>
      <c r="H62" s="117"/>
      <c r="I62" s="117"/>
      <c r="J62" s="116">
        <f>D62+E62+F62+G62+H62+I62</f>
        <v>0</v>
      </c>
      <c r="K62" s="21">
        <f>C62+J62</f>
        <v>0</v>
      </c>
    </row>
    <row r="63" spans="1:11" s="12" customFormat="1" ht="12" customHeight="1" thickBot="1" x14ac:dyDescent="0.25">
      <c r="A63" s="9" t="s">
        <v>12</v>
      </c>
      <c r="B63" s="97" t="s">
        <v>202</v>
      </c>
      <c r="C63" s="7">
        <f t="shared" ref="C63:K63" si="17">SUM(C64:C66)</f>
        <v>90000</v>
      </c>
      <c r="D63" s="7">
        <f t="shared" si="17"/>
        <v>10000</v>
      </c>
      <c r="E63" s="7">
        <f t="shared" si="17"/>
        <v>0</v>
      </c>
      <c r="F63" s="7">
        <f t="shared" si="17"/>
        <v>0</v>
      </c>
      <c r="G63" s="7">
        <f t="shared" si="17"/>
        <v>0</v>
      </c>
      <c r="H63" s="7">
        <f t="shared" si="17"/>
        <v>0</v>
      </c>
      <c r="I63" s="7">
        <f t="shared" si="17"/>
        <v>0</v>
      </c>
      <c r="J63" s="7">
        <f t="shared" si="17"/>
        <v>10000</v>
      </c>
      <c r="K63" s="6">
        <f t="shared" si="17"/>
        <v>100000</v>
      </c>
    </row>
    <row r="64" spans="1:11" s="12" customFormat="1" ht="12" customHeight="1" x14ac:dyDescent="0.2">
      <c r="A64" s="36" t="s">
        <v>201</v>
      </c>
      <c r="B64" s="106" t="s">
        <v>200</v>
      </c>
      <c r="C64" s="102"/>
      <c r="D64" s="102"/>
      <c r="E64" s="102"/>
      <c r="F64" s="102"/>
      <c r="G64" s="102"/>
      <c r="H64" s="102"/>
      <c r="I64" s="102"/>
      <c r="J64" s="101">
        <f>D64+E64+F64+G64+H64+I64</f>
        <v>0</v>
      </c>
      <c r="K64" s="100">
        <f>C64+J64</f>
        <v>0</v>
      </c>
    </row>
    <row r="65" spans="1:11" s="12" customFormat="1" ht="12" customHeight="1" x14ac:dyDescent="0.2">
      <c r="A65" s="65" t="s">
        <v>199</v>
      </c>
      <c r="B65" s="104" t="s">
        <v>198</v>
      </c>
      <c r="C65" s="102"/>
      <c r="D65" s="102"/>
      <c r="E65" s="102"/>
      <c r="F65" s="102"/>
      <c r="G65" s="102"/>
      <c r="H65" s="102"/>
      <c r="I65" s="102"/>
      <c r="J65" s="101">
        <f>D65+E65+F65+G65+H65+I65</f>
        <v>0</v>
      </c>
      <c r="K65" s="100">
        <f>C65+J65</f>
        <v>0</v>
      </c>
    </row>
    <row r="66" spans="1:11" s="12" customFormat="1" ht="12" customHeight="1" x14ac:dyDescent="0.2">
      <c r="A66" s="65" t="s">
        <v>197</v>
      </c>
      <c r="B66" s="104" t="s">
        <v>196</v>
      </c>
      <c r="C66" s="102">
        <v>90000</v>
      </c>
      <c r="D66" s="102">
        <v>10000</v>
      </c>
      <c r="E66" s="102"/>
      <c r="F66" s="102"/>
      <c r="G66" s="102"/>
      <c r="H66" s="102"/>
      <c r="I66" s="102"/>
      <c r="J66" s="101">
        <f>D66+E66+F66+G66+H66+I66</f>
        <v>10000</v>
      </c>
      <c r="K66" s="100">
        <f>C66+J66</f>
        <v>100000</v>
      </c>
    </row>
    <row r="67" spans="1:11" s="12" customFormat="1" ht="12" customHeight="1" thickBot="1" x14ac:dyDescent="0.25">
      <c r="A67" s="68" t="s">
        <v>195</v>
      </c>
      <c r="B67" s="52" t="s">
        <v>194</v>
      </c>
      <c r="C67" s="102"/>
      <c r="D67" s="102"/>
      <c r="E67" s="102"/>
      <c r="F67" s="102"/>
      <c r="G67" s="102"/>
      <c r="H67" s="102"/>
      <c r="I67" s="102"/>
      <c r="J67" s="101">
        <f>D67+E67+F67+G67+H67+I67</f>
        <v>0</v>
      </c>
      <c r="K67" s="100">
        <f>C67+J67</f>
        <v>0</v>
      </c>
    </row>
    <row r="68" spans="1:11" s="12" customFormat="1" ht="12" customHeight="1" thickBot="1" x14ac:dyDescent="0.25">
      <c r="A68" s="115" t="s">
        <v>193</v>
      </c>
      <c r="B68" s="114" t="s">
        <v>192</v>
      </c>
      <c r="C68" s="44">
        <f t="shared" ref="C68:K68" si="18">+C11+C18+C25+C32+C40+C52+C58+C63</f>
        <v>187169915</v>
      </c>
      <c r="D68" s="44">
        <f t="shared" si="18"/>
        <v>66582270</v>
      </c>
      <c r="E68" s="44">
        <f t="shared" si="18"/>
        <v>0</v>
      </c>
      <c r="F68" s="44">
        <f t="shared" si="18"/>
        <v>0</v>
      </c>
      <c r="G68" s="44">
        <f t="shared" si="18"/>
        <v>0</v>
      </c>
      <c r="H68" s="44">
        <f t="shared" si="18"/>
        <v>0</v>
      </c>
      <c r="I68" s="44">
        <f t="shared" si="18"/>
        <v>0</v>
      </c>
      <c r="J68" s="113">
        <f t="shared" si="18"/>
        <v>66582270</v>
      </c>
      <c r="K68" s="43">
        <f t="shared" si="18"/>
        <v>253752185</v>
      </c>
    </row>
    <row r="69" spans="1:11" s="12" customFormat="1" ht="12" customHeight="1" thickBot="1" x14ac:dyDescent="0.25">
      <c r="A69" s="98" t="s">
        <v>191</v>
      </c>
      <c r="B69" s="97" t="s">
        <v>190</v>
      </c>
      <c r="C69" s="7">
        <f t="shared" ref="C69:K69" si="19">SUM(C70:C72)</f>
        <v>0</v>
      </c>
      <c r="D69" s="7">
        <f t="shared" si="19"/>
        <v>0</v>
      </c>
      <c r="E69" s="7">
        <f t="shared" si="19"/>
        <v>0</v>
      </c>
      <c r="F69" s="7">
        <f t="shared" si="19"/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7">
        <f t="shared" si="19"/>
        <v>0</v>
      </c>
      <c r="K69" s="6">
        <f t="shared" si="19"/>
        <v>0</v>
      </c>
    </row>
    <row r="70" spans="1:11" s="12" customFormat="1" ht="12" customHeight="1" x14ac:dyDescent="0.2">
      <c r="A70" s="36" t="s">
        <v>189</v>
      </c>
      <c r="B70" s="106" t="s">
        <v>188</v>
      </c>
      <c r="C70" s="102"/>
      <c r="D70" s="102"/>
      <c r="E70" s="102"/>
      <c r="F70" s="102"/>
      <c r="G70" s="102"/>
      <c r="H70" s="102"/>
      <c r="I70" s="102"/>
      <c r="J70" s="101">
        <f>D70+E70+F70+G70+H70+I70</f>
        <v>0</v>
      </c>
      <c r="K70" s="100">
        <f>C70+J70</f>
        <v>0</v>
      </c>
    </row>
    <row r="71" spans="1:11" s="12" customFormat="1" ht="12" customHeight="1" x14ac:dyDescent="0.2">
      <c r="A71" s="65" t="s">
        <v>187</v>
      </c>
      <c r="B71" s="104" t="s">
        <v>186</v>
      </c>
      <c r="C71" s="102"/>
      <c r="D71" s="102"/>
      <c r="E71" s="102"/>
      <c r="F71" s="102"/>
      <c r="G71" s="102"/>
      <c r="H71" s="102"/>
      <c r="I71" s="102"/>
      <c r="J71" s="101">
        <f>D71+E71+F71+G71+H71+I71</f>
        <v>0</v>
      </c>
      <c r="K71" s="100">
        <f>C71+J71</f>
        <v>0</v>
      </c>
    </row>
    <row r="72" spans="1:11" s="12" customFormat="1" ht="12" customHeight="1" thickBot="1" x14ac:dyDescent="0.25">
      <c r="A72" s="64" t="s">
        <v>185</v>
      </c>
      <c r="B72" s="112" t="s">
        <v>184</v>
      </c>
      <c r="C72" s="111"/>
      <c r="D72" s="111"/>
      <c r="E72" s="111"/>
      <c r="F72" s="111"/>
      <c r="G72" s="111"/>
      <c r="H72" s="111"/>
      <c r="I72" s="111"/>
      <c r="J72" s="110">
        <f>D72+E72+F72+G72+H72+I72</f>
        <v>0</v>
      </c>
      <c r="K72" s="109">
        <f>C72+J72</f>
        <v>0</v>
      </c>
    </row>
    <row r="73" spans="1:11" s="12" customFormat="1" ht="12" customHeight="1" thickBot="1" x14ac:dyDescent="0.25">
      <c r="A73" s="98" t="s">
        <v>183</v>
      </c>
      <c r="B73" s="97" t="s">
        <v>182</v>
      </c>
      <c r="C73" s="7">
        <f t="shared" ref="C73:K73" si="20">SUM(C74:C77)</f>
        <v>11658528</v>
      </c>
      <c r="D73" s="7">
        <f t="shared" si="20"/>
        <v>0</v>
      </c>
      <c r="E73" s="7">
        <f t="shared" si="20"/>
        <v>0</v>
      </c>
      <c r="F73" s="7">
        <f t="shared" si="20"/>
        <v>0</v>
      </c>
      <c r="G73" s="7">
        <f t="shared" si="20"/>
        <v>0</v>
      </c>
      <c r="H73" s="7">
        <f t="shared" si="20"/>
        <v>0</v>
      </c>
      <c r="I73" s="7">
        <f t="shared" si="20"/>
        <v>0</v>
      </c>
      <c r="J73" s="7">
        <f t="shared" si="20"/>
        <v>0</v>
      </c>
      <c r="K73" s="6">
        <f t="shared" si="20"/>
        <v>11658528</v>
      </c>
    </row>
    <row r="74" spans="1:11" s="12" customFormat="1" ht="12" customHeight="1" x14ac:dyDescent="0.2">
      <c r="A74" s="36" t="s">
        <v>181</v>
      </c>
      <c r="B74" s="106" t="s">
        <v>180</v>
      </c>
      <c r="C74" s="102"/>
      <c r="D74" s="102"/>
      <c r="E74" s="102"/>
      <c r="F74" s="102"/>
      <c r="G74" s="102"/>
      <c r="H74" s="102"/>
      <c r="I74" s="102"/>
      <c r="J74" s="101">
        <f>D74+E74+F74+G74+H74+I74</f>
        <v>0</v>
      </c>
      <c r="K74" s="100">
        <f>C74+J74</f>
        <v>0</v>
      </c>
    </row>
    <row r="75" spans="1:11" s="12" customFormat="1" ht="12" customHeight="1" x14ac:dyDescent="0.2">
      <c r="A75" s="65" t="s">
        <v>179</v>
      </c>
      <c r="B75" s="106" t="s">
        <v>178</v>
      </c>
      <c r="C75" s="102"/>
      <c r="D75" s="102"/>
      <c r="E75" s="102"/>
      <c r="F75" s="102"/>
      <c r="G75" s="102"/>
      <c r="H75" s="102"/>
      <c r="I75" s="102"/>
      <c r="J75" s="101">
        <f>D75+E75+F75+G75+H75+I75</f>
        <v>0</v>
      </c>
      <c r="K75" s="100">
        <f>C75+J75</f>
        <v>0</v>
      </c>
    </row>
    <row r="76" spans="1:11" s="12" customFormat="1" ht="12" customHeight="1" x14ac:dyDescent="0.2">
      <c r="A76" s="65" t="s">
        <v>177</v>
      </c>
      <c r="B76" s="106" t="s">
        <v>176</v>
      </c>
      <c r="C76" s="102">
        <v>11658528</v>
      </c>
      <c r="D76" s="102"/>
      <c r="E76" s="102"/>
      <c r="F76" s="102"/>
      <c r="G76" s="102"/>
      <c r="H76" s="102"/>
      <c r="I76" s="102"/>
      <c r="J76" s="101">
        <f>D76+E76+F76+G76+H76+I76</f>
        <v>0</v>
      </c>
      <c r="K76" s="100">
        <f>C76+J76</f>
        <v>11658528</v>
      </c>
    </row>
    <row r="77" spans="1:11" s="12" customFormat="1" ht="12" customHeight="1" thickBot="1" x14ac:dyDescent="0.25">
      <c r="A77" s="68" t="s">
        <v>175</v>
      </c>
      <c r="B77" s="108" t="s">
        <v>174</v>
      </c>
      <c r="C77" s="102"/>
      <c r="D77" s="102"/>
      <c r="E77" s="102"/>
      <c r="F77" s="102"/>
      <c r="G77" s="102"/>
      <c r="H77" s="102"/>
      <c r="I77" s="102"/>
      <c r="J77" s="101">
        <f>D77+E77+F77+G77+H77+I77</f>
        <v>0</v>
      </c>
      <c r="K77" s="100">
        <f>C77+J77</f>
        <v>0</v>
      </c>
    </row>
    <row r="78" spans="1:11" s="12" customFormat="1" ht="12" customHeight="1" thickBot="1" x14ac:dyDescent="0.25">
      <c r="A78" s="98" t="s">
        <v>173</v>
      </c>
      <c r="B78" s="97" t="s">
        <v>172</v>
      </c>
      <c r="C78" s="7">
        <f t="shared" ref="C78:K78" si="21">SUM(C79:C80)</f>
        <v>191019065</v>
      </c>
      <c r="D78" s="7">
        <f t="shared" si="21"/>
        <v>30216836</v>
      </c>
      <c r="E78" s="7">
        <f t="shared" si="21"/>
        <v>0</v>
      </c>
      <c r="F78" s="7">
        <f t="shared" si="21"/>
        <v>0</v>
      </c>
      <c r="G78" s="7">
        <f t="shared" si="21"/>
        <v>0</v>
      </c>
      <c r="H78" s="7">
        <f t="shared" si="21"/>
        <v>0</v>
      </c>
      <c r="I78" s="7">
        <f t="shared" si="21"/>
        <v>0</v>
      </c>
      <c r="J78" s="7">
        <f t="shared" si="21"/>
        <v>30216836</v>
      </c>
      <c r="K78" s="6">
        <f t="shared" si="21"/>
        <v>221235901</v>
      </c>
    </row>
    <row r="79" spans="1:11" s="12" customFormat="1" ht="12" customHeight="1" x14ac:dyDescent="0.2">
      <c r="A79" s="36" t="s">
        <v>171</v>
      </c>
      <c r="B79" s="106" t="s">
        <v>170</v>
      </c>
      <c r="C79" s="102">
        <v>191019065</v>
      </c>
      <c r="D79" s="102">
        <v>30216836</v>
      </c>
      <c r="E79" s="102"/>
      <c r="F79" s="102"/>
      <c r="G79" s="102"/>
      <c r="H79" s="102"/>
      <c r="I79" s="102"/>
      <c r="J79" s="101">
        <f>D79+E79+F79+G79+H79+I79</f>
        <v>30216836</v>
      </c>
      <c r="K79" s="100">
        <f>C79+J79</f>
        <v>221235901</v>
      </c>
    </row>
    <row r="80" spans="1:11" s="12" customFormat="1" ht="12" customHeight="1" thickBot="1" x14ac:dyDescent="0.25">
      <c r="A80" s="68" t="s">
        <v>169</v>
      </c>
      <c r="B80" s="52" t="s">
        <v>168</v>
      </c>
      <c r="C80" s="102"/>
      <c r="D80" s="102"/>
      <c r="E80" s="102"/>
      <c r="F80" s="102"/>
      <c r="G80" s="102"/>
      <c r="H80" s="102"/>
      <c r="I80" s="102"/>
      <c r="J80" s="101">
        <f>D80+E80+F80+G80+H80+I80</f>
        <v>0</v>
      </c>
      <c r="K80" s="100">
        <f>C80+J80</f>
        <v>0</v>
      </c>
    </row>
    <row r="81" spans="1:11" s="12" customFormat="1" ht="12" customHeight="1" thickBot="1" x14ac:dyDescent="0.25">
      <c r="A81" s="98" t="s">
        <v>167</v>
      </c>
      <c r="B81" s="97" t="s">
        <v>166</v>
      </c>
      <c r="C81" s="7">
        <f t="shared" ref="C81:K81" si="22">SUM(C82:C84)</f>
        <v>0</v>
      </c>
      <c r="D81" s="7">
        <f t="shared" si="22"/>
        <v>0</v>
      </c>
      <c r="E81" s="7">
        <f t="shared" si="22"/>
        <v>0</v>
      </c>
      <c r="F81" s="7">
        <f t="shared" si="22"/>
        <v>0</v>
      </c>
      <c r="G81" s="7">
        <f t="shared" si="22"/>
        <v>0</v>
      </c>
      <c r="H81" s="7">
        <f t="shared" si="22"/>
        <v>0</v>
      </c>
      <c r="I81" s="7">
        <f t="shared" si="22"/>
        <v>0</v>
      </c>
      <c r="J81" s="7">
        <f t="shared" si="22"/>
        <v>0</v>
      </c>
      <c r="K81" s="6">
        <f t="shared" si="22"/>
        <v>0</v>
      </c>
    </row>
    <row r="82" spans="1:11" s="12" customFormat="1" ht="12" customHeight="1" x14ac:dyDescent="0.2">
      <c r="A82" s="36" t="s">
        <v>165</v>
      </c>
      <c r="B82" s="106" t="s">
        <v>164</v>
      </c>
      <c r="C82" s="102"/>
      <c r="D82" s="102"/>
      <c r="E82" s="102"/>
      <c r="F82" s="102"/>
      <c r="G82" s="102"/>
      <c r="H82" s="102"/>
      <c r="I82" s="102"/>
      <c r="J82" s="101">
        <f>D82+E82+F82+G82+H82+I82</f>
        <v>0</v>
      </c>
      <c r="K82" s="100">
        <f>C82+J82</f>
        <v>0</v>
      </c>
    </row>
    <row r="83" spans="1:11" s="12" customFormat="1" ht="12" customHeight="1" x14ac:dyDescent="0.2">
      <c r="A83" s="65" t="s">
        <v>163</v>
      </c>
      <c r="B83" s="104" t="s">
        <v>162</v>
      </c>
      <c r="C83" s="102"/>
      <c r="D83" s="102"/>
      <c r="E83" s="102"/>
      <c r="F83" s="102"/>
      <c r="G83" s="102"/>
      <c r="H83" s="102"/>
      <c r="I83" s="102"/>
      <c r="J83" s="101">
        <f>D83+E83+F83+G83+H83+I83</f>
        <v>0</v>
      </c>
      <c r="K83" s="100">
        <f>C83+J83</f>
        <v>0</v>
      </c>
    </row>
    <row r="84" spans="1:11" s="12" customFormat="1" ht="12" customHeight="1" thickBot="1" x14ac:dyDescent="0.25">
      <c r="A84" s="68" t="s">
        <v>161</v>
      </c>
      <c r="B84" s="52" t="s">
        <v>160</v>
      </c>
      <c r="C84" s="102"/>
      <c r="D84" s="102"/>
      <c r="E84" s="102"/>
      <c r="F84" s="102"/>
      <c r="G84" s="102"/>
      <c r="H84" s="102"/>
      <c r="I84" s="102"/>
      <c r="J84" s="101">
        <f>D84+E84+F84+G84+H84+I84</f>
        <v>0</v>
      </c>
      <c r="K84" s="100">
        <f>C84+J84</f>
        <v>0</v>
      </c>
    </row>
    <row r="85" spans="1:11" s="12" customFormat="1" ht="12" customHeight="1" thickBot="1" x14ac:dyDescent="0.25">
      <c r="A85" s="98" t="s">
        <v>159</v>
      </c>
      <c r="B85" s="97" t="s">
        <v>158</v>
      </c>
      <c r="C85" s="7">
        <f t="shared" ref="C85:K85" si="23">SUM(C86:C89)</f>
        <v>0</v>
      </c>
      <c r="D85" s="7">
        <f t="shared" si="23"/>
        <v>0</v>
      </c>
      <c r="E85" s="7">
        <f t="shared" si="23"/>
        <v>0</v>
      </c>
      <c r="F85" s="7">
        <f t="shared" si="23"/>
        <v>0</v>
      </c>
      <c r="G85" s="7">
        <f t="shared" si="23"/>
        <v>0</v>
      </c>
      <c r="H85" s="7">
        <f t="shared" si="23"/>
        <v>0</v>
      </c>
      <c r="I85" s="7">
        <f t="shared" si="23"/>
        <v>0</v>
      </c>
      <c r="J85" s="7">
        <f t="shared" si="23"/>
        <v>0</v>
      </c>
      <c r="K85" s="6">
        <f t="shared" si="23"/>
        <v>0</v>
      </c>
    </row>
    <row r="86" spans="1:11" s="12" customFormat="1" ht="12" customHeight="1" x14ac:dyDescent="0.2">
      <c r="A86" s="107" t="s">
        <v>157</v>
      </c>
      <c r="B86" s="106" t="s">
        <v>156</v>
      </c>
      <c r="C86" s="102"/>
      <c r="D86" s="102"/>
      <c r="E86" s="102"/>
      <c r="F86" s="102"/>
      <c r="G86" s="102"/>
      <c r="H86" s="102"/>
      <c r="I86" s="102"/>
      <c r="J86" s="101">
        <f t="shared" ref="J86:J91" si="24">D86+E86+F86+G86+H86+I86</f>
        <v>0</v>
      </c>
      <c r="K86" s="100">
        <f t="shared" ref="K86:K91" si="25">C86+J86</f>
        <v>0</v>
      </c>
    </row>
    <row r="87" spans="1:11" s="12" customFormat="1" ht="12" customHeight="1" x14ac:dyDescent="0.2">
      <c r="A87" s="105" t="s">
        <v>155</v>
      </c>
      <c r="B87" s="104" t="s">
        <v>154</v>
      </c>
      <c r="C87" s="102"/>
      <c r="D87" s="102"/>
      <c r="E87" s="102"/>
      <c r="F87" s="102"/>
      <c r="G87" s="102"/>
      <c r="H87" s="102"/>
      <c r="I87" s="102"/>
      <c r="J87" s="101">
        <f t="shared" si="24"/>
        <v>0</v>
      </c>
      <c r="K87" s="100">
        <f t="shared" si="25"/>
        <v>0</v>
      </c>
    </row>
    <row r="88" spans="1:11" s="12" customFormat="1" ht="12" customHeight="1" x14ac:dyDescent="0.2">
      <c r="A88" s="105" t="s">
        <v>153</v>
      </c>
      <c r="B88" s="104" t="s">
        <v>152</v>
      </c>
      <c r="C88" s="102"/>
      <c r="D88" s="102"/>
      <c r="E88" s="102"/>
      <c r="F88" s="102"/>
      <c r="G88" s="102"/>
      <c r="H88" s="102"/>
      <c r="I88" s="102"/>
      <c r="J88" s="101">
        <f t="shared" si="24"/>
        <v>0</v>
      </c>
      <c r="K88" s="100">
        <f t="shared" si="25"/>
        <v>0</v>
      </c>
    </row>
    <row r="89" spans="1:11" s="12" customFormat="1" ht="12" customHeight="1" thickBot="1" x14ac:dyDescent="0.25">
      <c r="A89" s="103" t="s">
        <v>151</v>
      </c>
      <c r="B89" s="52" t="s">
        <v>150</v>
      </c>
      <c r="C89" s="102"/>
      <c r="D89" s="102"/>
      <c r="E89" s="102"/>
      <c r="F89" s="102"/>
      <c r="G89" s="102"/>
      <c r="H89" s="102"/>
      <c r="I89" s="102"/>
      <c r="J89" s="101">
        <f t="shared" si="24"/>
        <v>0</v>
      </c>
      <c r="K89" s="100">
        <f t="shared" si="25"/>
        <v>0</v>
      </c>
    </row>
    <row r="90" spans="1:11" s="12" customFormat="1" ht="12" customHeight="1" thickBot="1" x14ac:dyDescent="0.25">
      <c r="A90" s="98" t="s">
        <v>149</v>
      </c>
      <c r="B90" s="97" t="s">
        <v>148</v>
      </c>
      <c r="C90" s="99"/>
      <c r="D90" s="99"/>
      <c r="E90" s="99"/>
      <c r="F90" s="99"/>
      <c r="G90" s="99"/>
      <c r="H90" s="99"/>
      <c r="I90" s="99"/>
      <c r="J90" s="7">
        <f t="shared" si="24"/>
        <v>0</v>
      </c>
      <c r="K90" s="6">
        <f t="shared" si="25"/>
        <v>0</v>
      </c>
    </row>
    <row r="91" spans="1:11" s="12" customFormat="1" ht="13.5" customHeight="1" thickBot="1" x14ac:dyDescent="0.25">
      <c r="A91" s="98" t="s">
        <v>147</v>
      </c>
      <c r="B91" s="97" t="s">
        <v>146</v>
      </c>
      <c r="C91" s="99"/>
      <c r="D91" s="99"/>
      <c r="E91" s="99"/>
      <c r="F91" s="99"/>
      <c r="G91" s="99"/>
      <c r="H91" s="99"/>
      <c r="I91" s="99"/>
      <c r="J91" s="7">
        <f t="shared" si="24"/>
        <v>0</v>
      </c>
      <c r="K91" s="6">
        <f t="shared" si="25"/>
        <v>0</v>
      </c>
    </row>
    <row r="92" spans="1:11" s="12" customFormat="1" ht="15.75" customHeight="1" thickBot="1" x14ac:dyDescent="0.25">
      <c r="A92" s="98" t="s">
        <v>145</v>
      </c>
      <c r="B92" s="97" t="s">
        <v>144</v>
      </c>
      <c r="C92" s="44">
        <f t="shared" ref="C92:K92" si="26">+C69+C73+C78+C81+C85+C91+C90</f>
        <v>202677593</v>
      </c>
      <c r="D92" s="44">
        <f t="shared" si="26"/>
        <v>30216836</v>
      </c>
      <c r="E92" s="44">
        <f t="shared" si="26"/>
        <v>0</v>
      </c>
      <c r="F92" s="44">
        <f t="shared" si="26"/>
        <v>0</v>
      </c>
      <c r="G92" s="44">
        <f t="shared" si="26"/>
        <v>0</v>
      </c>
      <c r="H92" s="44">
        <f t="shared" si="26"/>
        <v>0</v>
      </c>
      <c r="I92" s="44">
        <f t="shared" si="26"/>
        <v>0</v>
      </c>
      <c r="J92" s="44">
        <f t="shared" si="26"/>
        <v>30216836</v>
      </c>
      <c r="K92" s="43">
        <f t="shared" si="26"/>
        <v>232894429</v>
      </c>
    </row>
    <row r="93" spans="1:11" s="12" customFormat="1" ht="25.5" customHeight="1" thickBot="1" x14ac:dyDescent="0.25">
      <c r="A93" s="96" t="s">
        <v>143</v>
      </c>
      <c r="B93" s="95" t="s">
        <v>142</v>
      </c>
      <c r="C93" s="44">
        <f t="shared" ref="C93:K93" si="27">+C68+C92</f>
        <v>389847508</v>
      </c>
      <c r="D93" s="44">
        <f t="shared" si="27"/>
        <v>96799106</v>
      </c>
      <c r="E93" s="44">
        <f t="shared" si="27"/>
        <v>0</v>
      </c>
      <c r="F93" s="44">
        <f t="shared" si="27"/>
        <v>0</v>
      </c>
      <c r="G93" s="44">
        <f t="shared" si="27"/>
        <v>0</v>
      </c>
      <c r="H93" s="44">
        <f t="shared" si="27"/>
        <v>0</v>
      </c>
      <c r="I93" s="44">
        <f t="shared" si="27"/>
        <v>0</v>
      </c>
      <c r="J93" s="44">
        <f t="shared" si="27"/>
        <v>96799106</v>
      </c>
      <c r="K93" s="43">
        <f t="shared" si="27"/>
        <v>486646614</v>
      </c>
    </row>
    <row r="94" spans="1:11" s="12" customFormat="1" ht="30.75" customHeight="1" x14ac:dyDescent="0.2">
      <c r="A94" s="94"/>
      <c r="B94" s="93"/>
      <c r="C94" s="92"/>
    </row>
    <row r="95" spans="1:11" ht="16.5" customHeight="1" x14ac:dyDescent="0.25">
      <c r="A95" s="469" t="s">
        <v>141</v>
      </c>
      <c r="B95" s="469"/>
      <c r="C95" s="469"/>
      <c r="D95" s="469"/>
      <c r="E95" s="469"/>
      <c r="F95" s="469"/>
      <c r="G95" s="469"/>
      <c r="H95" s="469"/>
      <c r="I95" s="469"/>
      <c r="J95" s="469"/>
      <c r="K95" s="469"/>
    </row>
    <row r="96" spans="1:11" ht="16.5" customHeight="1" thickBot="1" x14ac:dyDescent="0.3">
      <c r="A96" s="471" t="s">
        <v>140</v>
      </c>
      <c r="B96" s="471"/>
      <c r="C96" s="91"/>
      <c r="K96" s="91" t="str">
        <f>K7</f>
        <v>Forintban!</v>
      </c>
    </row>
    <row r="97" spans="1:11" x14ac:dyDescent="0.25">
      <c r="A97" s="485" t="s">
        <v>139</v>
      </c>
      <c r="B97" s="487" t="s">
        <v>138</v>
      </c>
      <c r="C97" s="489" t="str">
        <f>+CONCATENATE(LEFT([1]E_ÖSSZEFÜGGÉSEK!A6,4),". évi")</f>
        <v>2019. évi</v>
      </c>
      <c r="D97" s="490"/>
      <c r="E97" s="491"/>
      <c r="F97" s="491"/>
      <c r="G97" s="491"/>
      <c r="H97" s="491"/>
      <c r="I97" s="491"/>
      <c r="J97" s="491"/>
      <c r="K97" s="492"/>
    </row>
    <row r="98" spans="1:11" ht="36.75" thickBot="1" x14ac:dyDescent="0.3">
      <c r="A98" s="486"/>
      <c r="B98" s="488"/>
      <c r="C98" s="90" t="s">
        <v>137</v>
      </c>
      <c r="D98" s="89" t="str">
        <f t="shared" ref="D98:K98" si="28">D9</f>
        <v xml:space="preserve">.... sz. módosítás </v>
      </c>
      <c r="E98" s="89" t="str">
        <f t="shared" si="28"/>
        <v xml:space="preserve">.... sz. módosítás </v>
      </c>
      <c r="F98" s="89" t="str">
        <f t="shared" si="28"/>
        <v xml:space="preserve">... sz. módosítás </v>
      </c>
      <c r="G98" s="89" t="str">
        <f t="shared" si="28"/>
        <v xml:space="preserve">.... sz. módosítás </v>
      </c>
      <c r="H98" s="89" t="str">
        <f t="shared" si="28"/>
        <v xml:space="preserve">.... sz. módosítás </v>
      </c>
      <c r="I98" s="89" t="str">
        <f t="shared" si="28"/>
        <v xml:space="preserve">.... sz. módosítás </v>
      </c>
      <c r="J98" s="88" t="str">
        <f t="shared" si="28"/>
        <v>Módosítások összesen</v>
      </c>
      <c r="K98" s="87" t="str">
        <f t="shared" si="28"/>
        <v>….számú módosítás utáni előirányzat</v>
      </c>
    </row>
    <row r="99" spans="1:11" s="81" customFormat="1" ht="12" customHeight="1" thickBot="1" x14ac:dyDescent="0.25">
      <c r="A99" s="86" t="s">
        <v>136</v>
      </c>
      <c r="B99" s="85" t="s">
        <v>135</v>
      </c>
      <c r="C99" s="84" t="s">
        <v>134</v>
      </c>
      <c r="D99" s="84" t="s">
        <v>133</v>
      </c>
      <c r="E99" s="83" t="s">
        <v>132</v>
      </c>
      <c r="F99" s="83" t="s">
        <v>131</v>
      </c>
      <c r="G99" s="83" t="s">
        <v>130</v>
      </c>
      <c r="H99" s="83" t="s">
        <v>129</v>
      </c>
      <c r="I99" s="83" t="s">
        <v>128</v>
      </c>
      <c r="J99" s="83" t="s">
        <v>127</v>
      </c>
      <c r="K99" s="82" t="s">
        <v>126</v>
      </c>
    </row>
    <row r="100" spans="1:11" ht="12" customHeight="1" thickBot="1" x14ac:dyDescent="0.3">
      <c r="A100" s="80" t="s">
        <v>125</v>
      </c>
      <c r="B100" s="79" t="s">
        <v>124</v>
      </c>
      <c r="C100" s="78">
        <f t="shared" ref="C100:K100" si="29">C101+C102+C103+C104+C105+C118</f>
        <v>187079915</v>
      </c>
      <c r="D100" s="78">
        <f t="shared" si="29"/>
        <v>55056560</v>
      </c>
      <c r="E100" s="78">
        <f t="shared" si="29"/>
        <v>0</v>
      </c>
      <c r="F100" s="78">
        <f t="shared" si="29"/>
        <v>0</v>
      </c>
      <c r="G100" s="78">
        <f t="shared" si="29"/>
        <v>0</v>
      </c>
      <c r="H100" s="78">
        <f t="shared" si="29"/>
        <v>0</v>
      </c>
      <c r="I100" s="78">
        <f t="shared" si="29"/>
        <v>0</v>
      </c>
      <c r="J100" s="78">
        <f t="shared" si="29"/>
        <v>55056560</v>
      </c>
      <c r="K100" s="77">
        <f t="shared" si="29"/>
        <v>242136475</v>
      </c>
    </row>
    <row r="101" spans="1:11" ht="12" customHeight="1" x14ac:dyDescent="0.25">
      <c r="A101" s="76" t="s">
        <v>123</v>
      </c>
      <c r="B101" s="75" t="s">
        <v>122</v>
      </c>
      <c r="C101" s="74">
        <v>76396820</v>
      </c>
      <c r="D101" s="73">
        <v>24216485</v>
      </c>
      <c r="E101" s="73"/>
      <c r="F101" s="73"/>
      <c r="G101" s="73"/>
      <c r="H101" s="73"/>
      <c r="I101" s="73"/>
      <c r="J101" s="72">
        <f t="shared" ref="J101:J120" si="30">D101+E101+F101+G101+H101+I101</f>
        <v>24216485</v>
      </c>
      <c r="K101" s="71">
        <f t="shared" ref="K101:K120" si="31">C101+J101</f>
        <v>100613305</v>
      </c>
    </row>
    <row r="102" spans="1:11" ht="12" customHeight="1" x14ac:dyDescent="0.25">
      <c r="A102" s="65" t="s">
        <v>121</v>
      </c>
      <c r="B102" s="55" t="s">
        <v>120</v>
      </c>
      <c r="C102" s="34">
        <v>14824280</v>
      </c>
      <c r="D102" s="34">
        <v>2344506</v>
      </c>
      <c r="E102" s="34"/>
      <c r="F102" s="34"/>
      <c r="G102" s="34"/>
      <c r="H102" s="34"/>
      <c r="I102" s="34"/>
      <c r="J102" s="38">
        <f t="shared" si="30"/>
        <v>2344506</v>
      </c>
      <c r="K102" s="37">
        <f t="shared" si="31"/>
        <v>17168786</v>
      </c>
    </row>
    <row r="103" spans="1:11" ht="12" customHeight="1" x14ac:dyDescent="0.25">
      <c r="A103" s="65" t="s">
        <v>119</v>
      </c>
      <c r="B103" s="55" t="s">
        <v>118</v>
      </c>
      <c r="C103" s="31">
        <v>72764989</v>
      </c>
      <c r="D103" s="31">
        <v>19930269</v>
      </c>
      <c r="E103" s="31"/>
      <c r="F103" s="31"/>
      <c r="G103" s="31"/>
      <c r="H103" s="31"/>
      <c r="I103" s="31"/>
      <c r="J103" s="30">
        <f t="shared" si="30"/>
        <v>19930269</v>
      </c>
      <c r="K103" s="29">
        <f t="shared" si="31"/>
        <v>92695258</v>
      </c>
    </row>
    <row r="104" spans="1:11" ht="12" customHeight="1" x14ac:dyDescent="0.25">
      <c r="A104" s="65" t="s">
        <v>117</v>
      </c>
      <c r="B104" s="66" t="s">
        <v>116</v>
      </c>
      <c r="C104" s="31">
        <v>23093826</v>
      </c>
      <c r="D104" s="31">
        <v>2472000</v>
      </c>
      <c r="E104" s="31"/>
      <c r="F104" s="31"/>
      <c r="G104" s="31"/>
      <c r="H104" s="31"/>
      <c r="I104" s="31"/>
      <c r="J104" s="30">
        <f t="shared" si="30"/>
        <v>2472000</v>
      </c>
      <c r="K104" s="29">
        <f t="shared" si="31"/>
        <v>25565826</v>
      </c>
    </row>
    <row r="105" spans="1:11" ht="12" customHeight="1" x14ac:dyDescent="0.25">
      <c r="A105" s="65" t="s">
        <v>115</v>
      </c>
      <c r="B105" s="70" t="s">
        <v>114</v>
      </c>
      <c r="C105" s="31"/>
      <c r="D105" s="31">
        <v>6093300</v>
      </c>
      <c r="E105" s="31"/>
      <c r="F105" s="31"/>
      <c r="G105" s="31"/>
      <c r="H105" s="31"/>
      <c r="I105" s="31"/>
      <c r="J105" s="30">
        <f t="shared" si="30"/>
        <v>6093300</v>
      </c>
      <c r="K105" s="29">
        <f t="shared" si="31"/>
        <v>6093300</v>
      </c>
    </row>
    <row r="106" spans="1:11" ht="12" customHeight="1" x14ac:dyDescent="0.25">
      <c r="A106" s="65" t="s">
        <v>113</v>
      </c>
      <c r="B106" s="55" t="s">
        <v>112</v>
      </c>
      <c r="C106" s="31"/>
      <c r="D106" s="31">
        <v>93300</v>
      </c>
      <c r="E106" s="31"/>
      <c r="F106" s="31"/>
      <c r="G106" s="31"/>
      <c r="H106" s="31"/>
      <c r="I106" s="31"/>
      <c r="J106" s="30">
        <f t="shared" si="30"/>
        <v>93300</v>
      </c>
      <c r="K106" s="29">
        <f t="shared" si="31"/>
        <v>93300</v>
      </c>
    </row>
    <row r="107" spans="1:11" ht="12" customHeight="1" x14ac:dyDescent="0.25">
      <c r="A107" s="65" t="s">
        <v>111</v>
      </c>
      <c r="B107" s="67" t="s">
        <v>110</v>
      </c>
      <c r="C107" s="31"/>
      <c r="D107" s="31"/>
      <c r="E107" s="31"/>
      <c r="F107" s="31"/>
      <c r="G107" s="31"/>
      <c r="H107" s="31"/>
      <c r="I107" s="31"/>
      <c r="J107" s="30">
        <f t="shared" si="30"/>
        <v>0</v>
      </c>
      <c r="K107" s="29">
        <f t="shared" si="31"/>
        <v>0</v>
      </c>
    </row>
    <row r="108" spans="1:11" ht="12" customHeight="1" x14ac:dyDescent="0.25">
      <c r="A108" s="65" t="s">
        <v>109</v>
      </c>
      <c r="B108" s="67" t="s">
        <v>108</v>
      </c>
      <c r="C108" s="31"/>
      <c r="D108" s="31"/>
      <c r="E108" s="31"/>
      <c r="F108" s="31"/>
      <c r="G108" s="31"/>
      <c r="H108" s="31"/>
      <c r="I108" s="31"/>
      <c r="J108" s="30">
        <f t="shared" si="30"/>
        <v>0</v>
      </c>
      <c r="K108" s="29">
        <f t="shared" si="31"/>
        <v>0</v>
      </c>
    </row>
    <row r="109" spans="1:11" ht="12" customHeight="1" x14ac:dyDescent="0.25">
      <c r="A109" s="65" t="s">
        <v>107</v>
      </c>
      <c r="B109" s="69" t="s">
        <v>106</v>
      </c>
      <c r="C109" s="31"/>
      <c r="D109" s="31"/>
      <c r="E109" s="31"/>
      <c r="F109" s="31"/>
      <c r="G109" s="31"/>
      <c r="H109" s="31"/>
      <c r="I109" s="31"/>
      <c r="J109" s="30">
        <f t="shared" si="30"/>
        <v>0</v>
      </c>
      <c r="K109" s="29">
        <f t="shared" si="31"/>
        <v>0</v>
      </c>
    </row>
    <row r="110" spans="1:11" ht="12" customHeight="1" x14ac:dyDescent="0.25">
      <c r="A110" s="65" t="s">
        <v>105</v>
      </c>
      <c r="B110" s="49" t="s">
        <v>104</v>
      </c>
      <c r="C110" s="31"/>
      <c r="D110" s="31"/>
      <c r="E110" s="31"/>
      <c r="F110" s="31"/>
      <c r="G110" s="31"/>
      <c r="H110" s="31"/>
      <c r="I110" s="31"/>
      <c r="J110" s="30">
        <f t="shared" si="30"/>
        <v>0</v>
      </c>
      <c r="K110" s="29">
        <f t="shared" si="31"/>
        <v>0</v>
      </c>
    </row>
    <row r="111" spans="1:11" ht="12" customHeight="1" x14ac:dyDescent="0.25">
      <c r="A111" s="65" t="s">
        <v>103</v>
      </c>
      <c r="B111" s="49" t="s">
        <v>69</v>
      </c>
      <c r="C111" s="31"/>
      <c r="D111" s="31"/>
      <c r="E111" s="31"/>
      <c r="F111" s="31"/>
      <c r="G111" s="31"/>
      <c r="H111" s="31"/>
      <c r="I111" s="31"/>
      <c r="J111" s="30">
        <f t="shared" si="30"/>
        <v>0</v>
      </c>
      <c r="K111" s="29">
        <f t="shared" si="31"/>
        <v>0</v>
      </c>
    </row>
    <row r="112" spans="1:11" ht="12" customHeight="1" x14ac:dyDescent="0.25">
      <c r="A112" s="65" t="s">
        <v>102</v>
      </c>
      <c r="B112" s="69" t="s">
        <v>101</v>
      </c>
      <c r="C112" s="31"/>
      <c r="D112" s="31">
        <v>6000000</v>
      </c>
      <c r="E112" s="31"/>
      <c r="F112" s="31"/>
      <c r="G112" s="31"/>
      <c r="H112" s="31"/>
      <c r="I112" s="31"/>
      <c r="J112" s="30">
        <f t="shared" si="30"/>
        <v>6000000</v>
      </c>
      <c r="K112" s="29">
        <f t="shared" si="31"/>
        <v>6000000</v>
      </c>
    </row>
    <row r="113" spans="1:11" ht="12" customHeight="1" x14ac:dyDescent="0.25">
      <c r="A113" s="65" t="s">
        <v>100</v>
      </c>
      <c r="B113" s="69" t="s">
        <v>99</v>
      </c>
      <c r="C113" s="31"/>
      <c r="D113" s="31"/>
      <c r="E113" s="31"/>
      <c r="F113" s="31"/>
      <c r="G113" s="31"/>
      <c r="H113" s="31"/>
      <c r="I113" s="31"/>
      <c r="J113" s="30">
        <f t="shared" si="30"/>
        <v>0</v>
      </c>
      <c r="K113" s="29">
        <f t="shared" si="31"/>
        <v>0</v>
      </c>
    </row>
    <row r="114" spans="1:11" ht="12" customHeight="1" x14ac:dyDescent="0.25">
      <c r="A114" s="65" t="s">
        <v>98</v>
      </c>
      <c r="B114" s="49" t="s">
        <v>63</v>
      </c>
      <c r="C114" s="31"/>
      <c r="D114" s="31"/>
      <c r="E114" s="31"/>
      <c r="F114" s="31"/>
      <c r="G114" s="31"/>
      <c r="H114" s="31"/>
      <c r="I114" s="31"/>
      <c r="J114" s="30">
        <f t="shared" si="30"/>
        <v>0</v>
      </c>
      <c r="K114" s="29">
        <f t="shared" si="31"/>
        <v>0</v>
      </c>
    </row>
    <row r="115" spans="1:11" ht="12" customHeight="1" x14ac:dyDescent="0.25">
      <c r="A115" s="42" t="s">
        <v>97</v>
      </c>
      <c r="B115" s="67" t="s">
        <v>96</v>
      </c>
      <c r="C115" s="31"/>
      <c r="D115" s="31"/>
      <c r="E115" s="31"/>
      <c r="F115" s="31"/>
      <c r="G115" s="31"/>
      <c r="H115" s="31"/>
      <c r="I115" s="31"/>
      <c r="J115" s="30">
        <f t="shared" si="30"/>
        <v>0</v>
      </c>
      <c r="K115" s="29">
        <f t="shared" si="31"/>
        <v>0</v>
      </c>
    </row>
    <row r="116" spans="1:11" ht="12" customHeight="1" x14ac:dyDescent="0.25">
      <c r="A116" s="65" t="s">
        <v>95</v>
      </c>
      <c r="B116" s="67" t="s">
        <v>94</v>
      </c>
      <c r="C116" s="31"/>
      <c r="D116" s="31"/>
      <c r="E116" s="31"/>
      <c r="F116" s="31"/>
      <c r="G116" s="31"/>
      <c r="H116" s="31"/>
      <c r="I116" s="31"/>
      <c r="J116" s="30">
        <f t="shared" si="30"/>
        <v>0</v>
      </c>
      <c r="K116" s="29">
        <f t="shared" si="31"/>
        <v>0</v>
      </c>
    </row>
    <row r="117" spans="1:11" ht="12" customHeight="1" x14ac:dyDescent="0.25">
      <c r="A117" s="68" t="s">
        <v>93</v>
      </c>
      <c r="B117" s="67" t="s">
        <v>92</v>
      </c>
      <c r="C117" s="31"/>
      <c r="D117" s="31"/>
      <c r="E117" s="31"/>
      <c r="F117" s="31"/>
      <c r="G117" s="31"/>
      <c r="H117" s="31"/>
      <c r="I117" s="31"/>
      <c r="J117" s="30">
        <f t="shared" si="30"/>
        <v>0</v>
      </c>
      <c r="K117" s="29">
        <f t="shared" si="31"/>
        <v>0</v>
      </c>
    </row>
    <row r="118" spans="1:11" ht="12" customHeight="1" x14ac:dyDescent="0.25">
      <c r="A118" s="65" t="s">
        <v>91</v>
      </c>
      <c r="B118" s="66" t="s">
        <v>90</v>
      </c>
      <c r="C118" s="34"/>
      <c r="D118" s="34"/>
      <c r="E118" s="34"/>
      <c r="F118" s="34"/>
      <c r="G118" s="34"/>
      <c r="H118" s="34"/>
      <c r="I118" s="34"/>
      <c r="J118" s="38">
        <f t="shared" si="30"/>
        <v>0</v>
      </c>
      <c r="K118" s="37">
        <f t="shared" si="31"/>
        <v>0</v>
      </c>
    </row>
    <row r="119" spans="1:11" ht="12" customHeight="1" x14ac:dyDescent="0.25">
      <c r="A119" s="65" t="s">
        <v>89</v>
      </c>
      <c r="B119" s="55" t="s">
        <v>88</v>
      </c>
      <c r="C119" s="34"/>
      <c r="D119" s="34"/>
      <c r="E119" s="34"/>
      <c r="F119" s="34"/>
      <c r="G119" s="34"/>
      <c r="H119" s="34"/>
      <c r="I119" s="34"/>
      <c r="J119" s="38">
        <f t="shared" si="30"/>
        <v>0</v>
      </c>
      <c r="K119" s="37">
        <f t="shared" si="31"/>
        <v>0</v>
      </c>
    </row>
    <row r="120" spans="1:11" ht="12" customHeight="1" thickBot="1" x14ac:dyDescent="0.3">
      <c r="A120" s="64" t="s">
        <v>87</v>
      </c>
      <c r="B120" s="63" t="s">
        <v>86</v>
      </c>
      <c r="C120" s="62"/>
      <c r="D120" s="62"/>
      <c r="E120" s="62"/>
      <c r="F120" s="62"/>
      <c r="G120" s="62"/>
      <c r="H120" s="62"/>
      <c r="I120" s="62"/>
      <c r="J120" s="61">
        <f t="shared" si="30"/>
        <v>0</v>
      </c>
      <c r="K120" s="60">
        <f t="shared" si="31"/>
        <v>0</v>
      </c>
    </row>
    <row r="121" spans="1:11" ht="12" customHeight="1" thickBot="1" x14ac:dyDescent="0.3">
      <c r="A121" s="59" t="s">
        <v>1</v>
      </c>
      <c r="B121" s="58" t="s">
        <v>85</v>
      </c>
      <c r="C121" s="57">
        <f t="shared" ref="C121:K121" si="32">+C122+C124+C126</f>
        <v>202767593</v>
      </c>
      <c r="D121" s="7">
        <f t="shared" si="32"/>
        <v>36329412</v>
      </c>
      <c r="E121" s="57">
        <f t="shared" si="32"/>
        <v>0</v>
      </c>
      <c r="F121" s="57">
        <f t="shared" si="32"/>
        <v>0</v>
      </c>
      <c r="G121" s="57">
        <f t="shared" si="32"/>
        <v>0</v>
      </c>
      <c r="H121" s="57">
        <f t="shared" si="32"/>
        <v>0</v>
      </c>
      <c r="I121" s="57">
        <f t="shared" si="32"/>
        <v>0</v>
      </c>
      <c r="J121" s="57">
        <f t="shared" si="32"/>
        <v>36329412</v>
      </c>
      <c r="K121" s="56">
        <f t="shared" si="32"/>
        <v>239097005</v>
      </c>
    </row>
    <row r="122" spans="1:11" ht="12" customHeight="1" x14ac:dyDescent="0.25">
      <c r="A122" s="36" t="s">
        <v>84</v>
      </c>
      <c r="B122" s="55" t="s">
        <v>83</v>
      </c>
      <c r="C122" s="53">
        <v>104692706</v>
      </c>
      <c r="D122" s="54">
        <v>124749</v>
      </c>
      <c r="E122" s="54"/>
      <c r="F122" s="54"/>
      <c r="G122" s="54"/>
      <c r="H122" s="54"/>
      <c r="I122" s="53"/>
      <c r="J122" s="47">
        <f t="shared" ref="J122:J134" si="33">D122+E122+F122+G122+H122+I122</f>
        <v>124749</v>
      </c>
      <c r="K122" s="21">
        <f t="shared" ref="K122:K134" si="34">C122+J122</f>
        <v>104817455</v>
      </c>
    </row>
    <row r="123" spans="1:11" ht="12" customHeight="1" x14ac:dyDescent="0.25">
      <c r="A123" s="36" t="s">
        <v>82</v>
      </c>
      <c r="B123" s="48" t="s">
        <v>81</v>
      </c>
      <c r="C123" s="53">
        <v>94944086</v>
      </c>
      <c r="D123" s="54"/>
      <c r="E123" s="54"/>
      <c r="F123" s="54"/>
      <c r="G123" s="54"/>
      <c r="H123" s="54"/>
      <c r="I123" s="53"/>
      <c r="J123" s="47">
        <f t="shared" si="33"/>
        <v>0</v>
      </c>
      <c r="K123" s="21">
        <f t="shared" si="34"/>
        <v>94944086</v>
      </c>
    </row>
    <row r="124" spans="1:11" ht="12" customHeight="1" x14ac:dyDescent="0.25">
      <c r="A124" s="36" t="s">
        <v>80</v>
      </c>
      <c r="B124" s="48" t="s">
        <v>79</v>
      </c>
      <c r="C124" s="34">
        <v>98074887</v>
      </c>
      <c r="D124" s="33">
        <v>36204663</v>
      </c>
      <c r="E124" s="33"/>
      <c r="F124" s="33"/>
      <c r="G124" s="33"/>
      <c r="H124" s="33"/>
      <c r="I124" s="34"/>
      <c r="J124" s="38">
        <f t="shared" si="33"/>
        <v>36204663</v>
      </c>
      <c r="K124" s="37">
        <f t="shared" si="34"/>
        <v>134279550</v>
      </c>
    </row>
    <row r="125" spans="1:11" ht="12" customHeight="1" x14ac:dyDescent="0.25">
      <c r="A125" s="36" t="s">
        <v>78</v>
      </c>
      <c r="B125" s="48" t="s">
        <v>77</v>
      </c>
      <c r="C125" s="34">
        <v>66339000</v>
      </c>
      <c r="D125" s="33"/>
      <c r="E125" s="33"/>
      <c r="F125" s="33"/>
      <c r="G125" s="33"/>
      <c r="H125" s="33"/>
      <c r="I125" s="34"/>
      <c r="J125" s="38">
        <f t="shared" si="33"/>
        <v>0</v>
      </c>
      <c r="K125" s="37">
        <f t="shared" si="34"/>
        <v>66339000</v>
      </c>
    </row>
    <row r="126" spans="1:11" ht="12" customHeight="1" x14ac:dyDescent="0.25">
      <c r="A126" s="36" t="s">
        <v>76</v>
      </c>
      <c r="B126" s="52" t="s">
        <v>75</v>
      </c>
      <c r="C126" s="34"/>
      <c r="D126" s="33"/>
      <c r="E126" s="33"/>
      <c r="F126" s="33"/>
      <c r="G126" s="33"/>
      <c r="H126" s="33"/>
      <c r="I126" s="34"/>
      <c r="J126" s="38">
        <f t="shared" si="33"/>
        <v>0</v>
      </c>
      <c r="K126" s="37">
        <f t="shared" si="34"/>
        <v>0</v>
      </c>
    </row>
    <row r="127" spans="1:11" ht="12" customHeight="1" x14ac:dyDescent="0.25">
      <c r="A127" s="36" t="s">
        <v>74</v>
      </c>
      <c r="B127" s="51" t="s">
        <v>73</v>
      </c>
      <c r="C127" s="34"/>
      <c r="D127" s="33"/>
      <c r="E127" s="33"/>
      <c r="F127" s="33"/>
      <c r="G127" s="33"/>
      <c r="H127" s="33"/>
      <c r="I127" s="34"/>
      <c r="J127" s="38">
        <f t="shared" si="33"/>
        <v>0</v>
      </c>
      <c r="K127" s="37">
        <f t="shared" si="34"/>
        <v>0</v>
      </c>
    </row>
    <row r="128" spans="1:11" ht="12" customHeight="1" x14ac:dyDescent="0.25">
      <c r="A128" s="36" t="s">
        <v>72</v>
      </c>
      <c r="B128" s="50" t="s">
        <v>71</v>
      </c>
      <c r="C128" s="34"/>
      <c r="D128" s="33"/>
      <c r="E128" s="33"/>
      <c r="F128" s="33"/>
      <c r="G128" s="33"/>
      <c r="H128" s="33"/>
      <c r="I128" s="34"/>
      <c r="J128" s="38">
        <f t="shared" si="33"/>
        <v>0</v>
      </c>
      <c r="K128" s="37">
        <f t="shared" si="34"/>
        <v>0</v>
      </c>
    </row>
    <row r="129" spans="1:11" ht="22.5" x14ac:dyDescent="0.25">
      <c r="A129" s="36" t="s">
        <v>70</v>
      </c>
      <c r="B129" s="49" t="s">
        <v>69</v>
      </c>
      <c r="C129" s="34"/>
      <c r="D129" s="33"/>
      <c r="E129" s="33"/>
      <c r="F129" s="33"/>
      <c r="G129" s="33"/>
      <c r="H129" s="33"/>
      <c r="I129" s="34"/>
      <c r="J129" s="38">
        <f t="shared" si="33"/>
        <v>0</v>
      </c>
      <c r="K129" s="37">
        <f t="shared" si="34"/>
        <v>0</v>
      </c>
    </row>
    <row r="130" spans="1:11" ht="12" customHeight="1" x14ac:dyDescent="0.25">
      <c r="A130" s="36" t="s">
        <v>68</v>
      </c>
      <c r="B130" s="49" t="s">
        <v>67</v>
      </c>
      <c r="C130" s="34"/>
      <c r="D130" s="33"/>
      <c r="E130" s="33"/>
      <c r="F130" s="33"/>
      <c r="G130" s="33"/>
      <c r="H130" s="33"/>
      <c r="I130" s="34"/>
      <c r="J130" s="38">
        <f t="shared" si="33"/>
        <v>0</v>
      </c>
      <c r="K130" s="37">
        <f t="shared" si="34"/>
        <v>0</v>
      </c>
    </row>
    <row r="131" spans="1:11" ht="12" customHeight="1" x14ac:dyDescent="0.25">
      <c r="A131" s="36" t="s">
        <v>66</v>
      </c>
      <c r="B131" s="49" t="s">
        <v>65</v>
      </c>
      <c r="C131" s="34"/>
      <c r="D131" s="33"/>
      <c r="E131" s="33"/>
      <c r="F131" s="33"/>
      <c r="G131" s="33"/>
      <c r="H131" s="33"/>
      <c r="I131" s="34"/>
      <c r="J131" s="38">
        <f t="shared" si="33"/>
        <v>0</v>
      </c>
      <c r="K131" s="37">
        <f t="shared" si="34"/>
        <v>0</v>
      </c>
    </row>
    <row r="132" spans="1:11" ht="12" customHeight="1" x14ac:dyDescent="0.25">
      <c r="A132" s="36" t="s">
        <v>64</v>
      </c>
      <c r="B132" s="49" t="s">
        <v>63</v>
      </c>
      <c r="C132" s="34"/>
      <c r="D132" s="33"/>
      <c r="E132" s="33"/>
      <c r="F132" s="33"/>
      <c r="G132" s="33"/>
      <c r="H132" s="33"/>
      <c r="I132" s="34"/>
      <c r="J132" s="38">
        <f t="shared" si="33"/>
        <v>0</v>
      </c>
      <c r="K132" s="37">
        <f t="shared" si="34"/>
        <v>0</v>
      </c>
    </row>
    <row r="133" spans="1:11" ht="12" customHeight="1" x14ac:dyDescent="0.25">
      <c r="A133" s="36" t="s">
        <v>62</v>
      </c>
      <c r="B133" s="49" t="s">
        <v>61</v>
      </c>
      <c r="C133" s="34"/>
      <c r="D133" s="33"/>
      <c r="E133" s="33"/>
      <c r="F133" s="33"/>
      <c r="G133" s="33"/>
      <c r="H133" s="33"/>
      <c r="I133" s="34"/>
      <c r="J133" s="38">
        <f t="shared" si="33"/>
        <v>0</v>
      </c>
      <c r="K133" s="37">
        <f t="shared" si="34"/>
        <v>0</v>
      </c>
    </row>
    <row r="134" spans="1:11" ht="23.25" thickBot="1" x14ac:dyDescent="0.3">
      <c r="A134" s="42" t="s">
        <v>60</v>
      </c>
      <c r="B134" s="49" t="s">
        <v>59</v>
      </c>
      <c r="C134" s="31"/>
      <c r="D134" s="32"/>
      <c r="E134" s="32"/>
      <c r="F134" s="32"/>
      <c r="G134" s="32"/>
      <c r="H134" s="32"/>
      <c r="I134" s="31"/>
      <c r="J134" s="30">
        <f t="shared" si="33"/>
        <v>0</v>
      </c>
      <c r="K134" s="29">
        <f t="shared" si="34"/>
        <v>0</v>
      </c>
    </row>
    <row r="135" spans="1:11" ht="12" customHeight="1" thickBot="1" x14ac:dyDescent="0.3">
      <c r="A135" s="9" t="s">
        <v>58</v>
      </c>
      <c r="B135" s="20" t="s">
        <v>57</v>
      </c>
      <c r="C135" s="7">
        <f t="shared" ref="C135:K135" si="35">+C100+C121</f>
        <v>389847508</v>
      </c>
      <c r="D135" s="46">
        <f t="shared" si="35"/>
        <v>91385972</v>
      </c>
      <c r="E135" s="46">
        <f t="shared" si="35"/>
        <v>0</v>
      </c>
      <c r="F135" s="46">
        <f t="shared" si="35"/>
        <v>0</v>
      </c>
      <c r="G135" s="46">
        <f t="shared" si="35"/>
        <v>0</v>
      </c>
      <c r="H135" s="46">
        <f t="shared" si="35"/>
        <v>0</v>
      </c>
      <c r="I135" s="7">
        <f t="shared" si="35"/>
        <v>0</v>
      </c>
      <c r="J135" s="7">
        <f t="shared" si="35"/>
        <v>91385972</v>
      </c>
      <c r="K135" s="6">
        <f t="shared" si="35"/>
        <v>481233480</v>
      </c>
    </row>
    <row r="136" spans="1:11" ht="12" customHeight="1" thickBot="1" x14ac:dyDescent="0.3">
      <c r="A136" s="9" t="s">
        <v>56</v>
      </c>
      <c r="B136" s="20" t="s">
        <v>55</v>
      </c>
      <c r="C136" s="7">
        <f t="shared" ref="C136:K136" si="36">+C137+C138+C139</f>
        <v>0</v>
      </c>
      <c r="D136" s="46">
        <f t="shared" si="36"/>
        <v>0</v>
      </c>
      <c r="E136" s="46">
        <f t="shared" si="36"/>
        <v>0</v>
      </c>
      <c r="F136" s="46">
        <f t="shared" si="36"/>
        <v>0</v>
      </c>
      <c r="G136" s="46">
        <f t="shared" si="36"/>
        <v>0</v>
      </c>
      <c r="H136" s="46">
        <f t="shared" si="36"/>
        <v>0</v>
      </c>
      <c r="I136" s="7">
        <f t="shared" si="36"/>
        <v>0</v>
      </c>
      <c r="J136" s="7">
        <f t="shared" si="36"/>
        <v>0</v>
      </c>
      <c r="K136" s="6">
        <f t="shared" si="36"/>
        <v>0</v>
      </c>
    </row>
    <row r="137" spans="1:11" ht="12" customHeight="1" x14ac:dyDescent="0.25">
      <c r="A137" s="36" t="s">
        <v>54</v>
      </c>
      <c r="B137" s="48" t="s">
        <v>53</v>
      </c>
      <c r="C137" s="34"/>
      <c r="D137" s="33"/>
      <c r="E137" s="33"/>
      <c r="F137" s="33"/>
      <c r="G137" s="33"/>
      <c r="H137" s="33"/>
      <c r="I137" s="34"/>
      <c r="J137" s="47">
        <f>D137+E137+F137+G137+H137+I137</f>
        <v>0</v>
      </c>
      <c r="K137" s="37">
        <f>C137+J137</f>
        <v>0</v>
      </c>
    </row>
    <row r="138" spans="1:11" ht="12" customHeight="1" x14ac:dyDescent="0.25">
      <c r="A138" s="36" t="s">
        <v>52</v>
      </c>
      <c r="B138" s="48" t="s">
        <v>51</v>
      </c>
      <c r="C138" s="34"/>
      <c r="D138" s="33"/>
      <c r="E138" s="33"/>
      <c r="F138" s="33"/>
      <c r="G138" s="33"/>
      <c r="H138" s="33"/>
      <c r="I138" s="34"/>
      <c r="J138" s="47">
        <f>D138+E138+F138+G138+H138+I138</f>
        <v>0</v>
      </c>
      <c r="K138" s="37">
        <f>C138+J138</f>
        <v>0</v>
      </c>
    </row>
    <row r="139" spans="1:11" ht="12" customHeight="1" thickBot="1" x14ac:dyDescent="0.3">
      <c r="A139" s="42" t="s">
        <v>50</v>
      </c>
      <c r="B139" s="48" t="s">
        <v>49</v>
      </c>
      <c r="C139" s="34"/>
      <c r="D139" s="33"/>
      <c r="E139" s="33"/>
      <c r="F139" s="33"/>
      <c r="G139" s="33"/>
      <c r="H139" s="33"/>
      <c r="I139" s="34"/>
      <c r="J139" s="47">
        <f>D139+E139+F139+G139+H139+I139</f>
        <v>0</v>
      </c>
      <c r="K139" s="37">
        <f>C139+J139</f>
        <v>0</v>
      </c>
    </row>
    <row r="140" spans="1:11" ht="12" customHeight="1" thickBot="1" x14ac:dyDescent="0.3">
      <c r="A140" s="9" t="s">
        <v>48</v>
      </c>
      <c r="B140" s="20" t="s">
        <v>47</v>
      </c>
      <c r="C140" s="7">
        <f t="shared" ref="C140:K140" si="37">SUM(C141:C146)</f>
        <v>0</v>
      </c>
      <c r="D140" s="46">
        <f t="shared" si="37"/>
        <v>0</v>
      </c>
      <c r="E140" s="46">
        <f t="shared" si="37"/>
        <v>0</v>
      </c>
      <c r="F140" s="46">
        <f t="shared" si="37"/>
        <v>0</v>
      </c>
      <c r="G140" s="46">
        <f t="shared" si="37"/>
        <v>0</v>
      </c>
      <c r="H140" s="46">
        <f t="shared" si="37"/>
        <v>0</v>
      </c>
      <c r="I140" s="7">
        <f t="shared" si="37"/>
        <v>0</v>
      </c>
      <c r="J140" s="7">
        <f t="shared" si="37"/>
        <v>0</v>
      </c>
      <c r="K140" s="6">
        <f t="shared" si="37"/>
        <v>0</v>
      </c>
    </row>
    <row r="141" spans="1:11" ht="12" customHeight="1" x14ac:dyDescent="0.25">
      <c r="A141" s="36" t="s">
        <v>46</v>
      </c>
      <c r="B141" s="35" t="s">
        <v>45</v>
      </c>
      <c r="C141" s="34"/>
      <c r="D141" s="33"/>
      <c r="E141" s="33"/>
      <c r="F141" s="33"/>
      <c r="G141" s="33"/>
      <c r="H141" s="33"/>
      <c r="I141" s="34"/>
      <c r="J141" s="38">
        <f t="shared" ref="J141:J146" si="38">D141+E141+F141+G141+H141+I141</f>
        <v>0</v>
      </c>
      <c r="K141" s="37">
        <f t="shared" ref="K141:K146" si="39">C141+J141</f>
        <v>0</v>
      </c>
    </row>
    <row r="142" spans="1:11" ht="12" customHeight="1" x14ac:dyDescent="0.25">
      <c r="A142" s="36" t="s">
        <v>44</v>
      </c>
      <c r="B142" s="35" t="s">
        <v>43</v>
      </c>
      <c r="C142" s="34"/>
      <c r="D142" s="33"/>
      <c r="E142" s="33"/>
      <c r="F142" s="33"/>
      <c r="G142" s="33"/>
      <c r="H142" s="33"/>
      <c r="I142" s="34"/>
      <c r="J142" s="38">
        <f t="shared" si="38"/>
        <v>0</v>
      </c>
      <c r="K142" s="37">
        <f t="shared" si="39"/>
        <v>0</v>
      </c>
    </row>
    <row r="143" spans="1:11" ht="12" customHeight="1" x14ac:dyDescent="0.25">
      <c r="A143" s="36" t="s">
        <v>42</v>
      </c>
      <c r="B143" s="35" t="s">
        <v>41</v>
      </c>
      <c r="C143" s="34"/>
      <c r="D143" s="33"/>
      <c r="E143" s="33"/>
      <c r="F143" s="33"/>
      <c r="G143" s="33"/>
      <c r="H143" s="33"/>
      <c r="I143" s="34"/>
      <c r="J143" s="38">
        <f t="shared" si="38"/>
        <v>0</v>
      </c>
      <c r="K143" s="37">
        <f t="shared" si="39"/>
        <v>0</v>
      </c>
    </row>
    <row r="144" spans="1:11" ht="12" customHeight="1" x14ac:dyDescent="0.25">
      <c r="A144" s="36" t="s">
        <v>40</v>
      </c>
      <c r="B144" s="35" t="s">
        <v>39</v>
      </c>
      <c r="C144" s="34"/>
      <c r="D144" s="33"/>
      <c r="E144" s="33"/>
      <c r="F144" s="33"/>
      <c r="G144" s="33"/>
      <c r="H144" s="33"/>
      <c r="I144" s="34"/>
      <c r="J144" s="38">
        <f t="shared" si="38"/>
        <v>0</v>
      </c>
      <c r="K144" s="37">
        <f t="shared" si="39"/>
        <v>0</v>
      </c>
    </row>
    <row r="145" spans="1:15" ht="12" customHeight="1" x14ac:dyDescent="0.25">
      <c r="A145" s="36" t="s">
        <v>38</v>
      </c>
      <c r="B145" s="35" t="s">
        <v>37</v>
      </c>
      <c r="C145" s="34"/>
      <c r="D145" s="33"/>
      <c r="E145" s="33"/>
      <c r="F145" s="33"/>
      <c r="G145" s="33"/>
      <c r="H145" s="33"/>
      <c r="I145" s="34"/>
      <c r="J145" s="38">
        <f t="shared" si="38"/>
        <v>0</v>
      </c>
      <c r="K145" s="37">
        <f t="shared" si="39"/>
        <v>0</v>
      </c>
    </row>
    <row r="146" spans="1:15" ht="12" customHeight="1" thickBot="1" x14ac:dyDescent="0.3">
      <c r="A146" s="42" t="s">
        <v>36</v>
      </c>
      <c r="B146" s="35" t="s">
        <v>35</v>
      </c>
      <c r="C146" s="34"/>
      <c r="D146" s="33"/>
      <c r="E146" s="33"/>
      <c r="F146" s="33"/>
      <c r="G146" s="33"/>
      <c r="H146" s="33"/>
      <c r="I146" s="34"/>
      <c r="J146" s="38">
        <f t="shared" si="38"/>
        <v>0</v>
      </c>
      <c r="K146" s="37">
        <f t="shared" si="39"/>
        <v>0</v>
      </c>
    </row>
    <row r="147" spans="1:15" ht="12" customHeight="1" thickBot="1" x14ac:dyDescent="0.3">
      <c r="A147" s="9" t="s">
        <v>34</v>
      </c>
      <c r="B147" s="20" t="s">
        <v>33</v>
      </c>
      <c r="C147" s="44">
        <f t="shared" ref="C147:K147" si="40">+C148+C149+C150+C151</f>
        <v>0</v>
      </c>
      <c r="D147" s="45">
        <f t="shared" si="40"/>
        <v>5413134</v>
      </c>
      <c r="E147" s="45">
        <f t="shared" si="40"/>
        <v>0</v>
      </c>
      <c r="F147" s="45">
        <f t="shared" si="40"/>
        <v>0</v>
      </c>
      <c r="G147" s="45">
        <f t="shared" si="40"/>
        <v>0</v>
      </c>
      <c r="H147" s="45">
        <f t="shared" si="40"/>
        <v>0</v>
      </c>
      <c r="I147" s="44">
        <f t="shared" si="40"/>
        <v>0</v>
      </c>
      <c r="J147" s="44">
        <f t="shared" si="40"/>
        <v>5413134</v>
      </c>
      <c r="K147" s="43">
        <f t="shared" si="40"/>
        <v>5413134</v>
      </c>
    </row>
    <row r="148" spans="1:15" ht="12" customHeight="1" x14ac:dyDescent="0.25">
      <c r="A148" s="36" t="s">
        <v>32</v>
      </c>
      <c r="B148" s="35" t="s">
        <v>31</v>
      </c>
      <c r="C148" s="34"/>
      <c r="D148" s="33"/>
      <c r="E148" s="33"/>
      <c r="F148" s="33"/>
      <c r="G148" s="33"/>
      <c r="H148" s="33"/>
      <c r="I148" s="34"/>
      <c r="J148" s="38">
        <f>D148+E148+F148+G148+H148+I148</f>
        <v>0</v>
      </c>
      <c r="K148" s="37">
        <f>C148+J148</f>
        <v>0</v>
      </c>
    </row>
    <row r="149" spans="1:15" ht="12" customHeight="1" x14ac:dyDescent="0.25">
      <c r="A149" s="36" t="s">
        <v>30</v>
      </c>
      <c r="B149" s="35" t="s">
        <v>29</v>
      </c>
      <c r="C149" s="34"/>
      <c r="D149" s="33">
        <v>5413134</v>
      </c>
      <c r="E149" s="33"/>
      <c r="F149" s="33"/>
      <c r="G149" s="33"/>
      <c r="H149" s="33"/>
      <c r="I149" s="34"/>
      <c r="J149" s="38">
        <f>D149+E149+F149+G149+H149+I149</f>
        <v>5413134</v>
      </c>
      <c r="K149" s="37">
        <f>C149+J149</f>
        <v>5413134</v>
      </c>
    </row>
    <row r="150" spans="1:15" ht="12" customHeight="1" x14ac:dyDescent="0.25">
      <c r="A150" s="36" t="s">
        <v>28</v>
      </c>
      <c r="B150" s="35" t="s">
        <v>27</v>
      </c>
      <c r="C150" s="34"/>
      <c r="D150" s="33"/>
      <c r="E150" s="33"/>
      <c r="F150" s="33"/>
      <c r="G150" s="33"/>
      <c r="H150" s="33"/>
      <c r="I150" s="34"/>
      <c r="J150" s="38">
        <f>D150+E150+F150+G150+H150+I150</f>
        <v>0</v>
      </c>
      <c r="K150" s="37">
        <f>C150+J150</f>
        <v>0</v>
      </c>
    </row>
    <row r="151" spans="1:15" ht="12" customHeight="1" thickBot="1" x14ac:dyDescent="0.3">
      <c r="A151" s="42" t="s">
        <v>26</v>
      </c>
      <c r="B151" s="41" t="s">
        <v>25</v>
      </c>
      <c r="C151" s="34"/>
      <c r="D151" s="33"/>
      <c r="E151" s="33"/>
      <c r="F151" s="33"/>
      <c r="G151" s="33"/>
      <c r="H151" s="33"/>
      <c r="I151" s="34"/>
      <c r="J151" s="38">
        <f>D151+E151+F151+G151+H151+I151</f>
        <v>0</v>
      </c>
      <c r="K151" s="37">
        <f>C151+J151</f>
        <v>0</v>
      </c>
    </row>
    <row r="152" spans="1:15" ht="12" customHeight="1" thickBot="1" x14ac:dyDescent="0.3">
      <c r="A152" s="9" t="s">
        <v>24</v>
      </c>
      <c r="B152" s="20" t="s">
        <v>23</v>
      </c>
      <c r="C152" s="28">
        <f t="shared" ref="C152:K152" si="41">SUM(C153:C157)</f>
        <v>0</v>
      </c>
      <c r="D152" s="40">
        <f t="shared" si="41"/>
        <v>0</v>
      </c>
      <c r="E152" s="40">
        <f t="shared" si="41"/>
        <v>0</v>
      </c>
      <c r="F152" s="40">
        <f t="shared" si="41"/>
        <v>0</v>
      </c>
      <c r="G152" s="40">
        <f t="shared" si="41"/>
        <v>0</v>
      </c>
      <c r="H152" s="40">
        <f t="shared" si="41"/>
        <v>0</v>
      </c>
      <c r="I152" s="28">
        <f t="shared" si="41"/>
        <v>0</v>
      </c>
      <c r="J152" s="28">
        <f t="shared" si="41"/>
        <v>0</v>
      </c>
      <c r="K152" s="39">
        <f t="shared" si="41"/>
        <v>0</v>
      </c>
    </row>
    <row r="153" spans="1:15" ht="12" customHeight="1" x14ac:dyDescent="0.25">
      <c r="A153" s="36" t="s">
        <v>22</v>
      </c>
      <c r="B153" s="35" t="s">
        <v>21</v>
      </c>
      <c r="C153" s="34"/>
      <c r="D153" s="33"/>
      <c r="E153" s="33"/>
      <c r="F153" s="33"/>
      <c r="G153" s="33"/>
      <c r="H153" s="33"/>
      <c r="I153" s="34"/>
      <c r="J153" s="38">
        <f t="shared" ref="J153:J159" si="42">D153+E153+F153+G153+H153+I153</f>
        <v>0</v>
      </c>
      <c r="K153" s="37">
        <f t="shared" ref="K153:K159" si="43">C153+J153</f>
        <v>0</v>
      </c>
    </row>
    <row r="154" spans="1:15" ht="12" customHeight="1" x14ac:dyDescent="0.25">
      <c r="A154" s="36" t="s">
        <v>20</v>
      </c>
      <c r="B154" s="35" t="s">
        <v>19</v>
      </c>
      <c r="C154" s="34"/>
      <c r="D154" s="33"/>
      <c r="E154" s="33"/>
      <c r="F154" s="33"/>
      <c r="G154" s="33"/>
      <c r="H154" s="33"/>
      <c r="I154" s="34"/>
      <c r="J154" s="38">
        <f t="shared" si="42"/>
        <v>0</v>
      </c>
      <c r="K154" s="37">
        <f t="shared" si="43"/>
        <v>0</v>
      </c>
    </row>
    <row r="155" spans="1:15" ht="12" customHeight="1" x14ac:dyDescent="0.25">
      <c r="A155" s="36" t="s">
        <v>18</v>
      </c>
      <c r="B155" s="35" t="s">
        <v>17</v>
      </c>
      <c r="C155" s="34"/>
      <c r="D155" s="33"/>
      <c r="E155" s="33"/>
      <c r="F155" s="33"/>
      <c r="G155" s="33"/>
      <c r="H155" s="33"/>
      <c r="I155" s="34"/>
      <c r="J155" s="38">
        <f t="shared" si="42"/>
        <v>0</v>
      </c>
      <c r="K155" s="37">
        <f t="shared" si="43"/>
        <v>0</v>
      </c>
    </row>
    <row r="156" spans="1:15" ht="12" customHeight="1" x14ac:dyDescent="0.25">
      <c r="A156" s="36" t="s">
        <v>16</v>
      </c>
      <c r="B156" s="35" t="s">
        <v>15</v>
      </c>
      <c r="C156" s="34"/>
      <c r="D156" s="33"/>
      <c r="E156" s="33"/>
      <c r="F156" s="33"/>
      <c r="G156" s="33"/>
      <c r="H156" s="33"/>
      <c r="I156" s="34"/>
      <c r="J156" s="38">
        <f t="shared" si="42"/>
        <v>0</v>
      </c>
      <c r="K156" s="37">
        <f t="shared" si="43"/>
        <v>0</v>
      </c>
    </row>
    <row r="157" spans="1:15" ht="12" customHeight="1" thickBot="1" x14ac:dyDescent="0.3">
      <c r="A157" s="36" t="s">
        <v>14</v>
      </c>
      <c r="B157" s="35" t="s">
        <v>13</v>
      </c>
      <c r="C157" s="34"/>
      <c r="D157" s="33"/>
      <c r="E157" s="32"/>
      <c r="F157" s="32"/>
      <c r="G157" s="32"/>
      <c r="H157" s="32"/>
      <c r="I157" s="31"/>
      <c r="J157" s="30">
        <f t="shared" si="42"/>
        <v>0</v>
      </c>
      <c r="K157" s="29">
        <f t="shared" si="43"/>
        <v>0</v>
      </c>
    </row>
    <row r="158" spans="1:15" ht="12" customHeight="1" thickBot="1" x14ac:dyDescent="0.3">
      <c r="A158" s="9" t="s">
        <v>12</v>
      </c>
      <c r="B158" s="20" t="s">
        <v>11</v>
      </c>
      <c r="C158" s="26"/>
      <c r="D158" s="25"/>
      <c r="E158" s="25"/>
      <c r="F158" s="25"/>
      <c r="G158" s="25"/>
      <c r="H158" s="25"/>
      <c r="I158" s="26"/>
      <c r="J158" s="28">
        <f t="shared" si="42"/>
        <v>0</v>
      </c>
      <c r="K158" s="27">
        <f t="shared" si="43"/>
        <v>0</v>
      </c>
    </row>
    <row r="159" spans="1:15" ht="12" customHeight="1" thickBot="1" x14ac:dyDescent="0.3">
      <c r="A159" s="9" t="s">
        <v>10</v>
      </c>
      <c r="B159" s="20" t="s">
        <v>9</v>
      </c>
      <c r="C159" s="26"/>
      <c r="D159" s="25"/>
      <c r="E159" s="24"/>
      <c r="F159" s="24"/>
      <c r="G159" s="24"/>
      <c r="H159" s="24"/>
      <c r="I159" s="23"/>
      <c r="J159" s="22">
        <f t="shared" si="42"/>
        <v>0</v>
      </c>
      <c r="K159" s="21">
        <f t="shared" si="43"/>
        <v>0</v>
      </c>
    </row>
    <row r="160" spans="1:15" ht="15.2" customHeight="1" thickBot="1" x14ac:dyDescent="0.3">
      <c r="A160" s="9" t="s">
        <v>8</v>
      </c>
      <c r="B160" s="20" t="s">
        <v>7</v>
      </c>
      <c r="C160" s="14">
        <f t="shared" ref="C160:K160" si="44">+C136+C140+C147+C152+C158+C159</f>
        <v>0</v>
      </c>
      <c r="D160" s="15">
        <f t="shared" si="44"/>
        <v>5413134</v>
      </c>
      <c r="E160" s="15">
        <f t="shared" si="44"/>
        <v>0</v>
      </c>
      <c r="F160" s="15">
        <f t="shared" si="44"/>
        <v>0</v>
      </c>
      <c r="G160" s="15">
        <f t="shared" si="44"/>
        <v>0</v>
      </c>
      <c r="H160" s="15">
        <f t="shared" si="44"/>
        <v>0</v>
      </c>
      <c r="I160" s="14">
        <f t="shared" si="44"/>
        <v>0</v>
      </c>
      <c r="J160" s="14">
        <f t="shared" si="44"/>
        <v>5413134</v>
      </c>
      <c r="K160" s="13">
        <f t="shared" si="44"/>
        <v>5413134</v>
      </c>
      <c r="L160" s="19"/>
      <c r="M160" s="18"/>
      <c r="N160" s="18"/>
      <c r="O160" s="18"/>
    </row>
    <row r="161" spans="1:11" s="12" customFormat="1" ht="12.95" customHeight="1" thickBot="1" x14ac:dyDescent="0.25">
      <c r="A161" s="17" t="s">
        <v>6</v>
      </c>
      <c r="B161" s="16" t="s">
        <v>5</v>
      </c>
      <c r="C161" s="14">
        <f t="shared" ref="C161:K161" si="45">+C135+C160</f>
        <v>389847508</v>
      </c>
      <c r="D161" s="15">
        <f t="shared" si="45"/>
        <v>96799106</v>
      </c>
      <c r="E161" s="15">
        <f t="shared" si="45"/>
        <v>0</v>
      </c>
      <c r="F161" s="15">
        <f t="shared" si="45"/>
        <v>0</v>
      </c>
      <c r="G161" s="15">
        <f t="shared" si="45"/>
        <v>0</v>
      </c>
      <c r="H161" s="15">
        <f t="shared" si="45"/>
        <v>0</v>
      </c>
      <c r="I161" s="14">
        <f t="shared" si="45"/>
        <v>0</v>
      </c>
      <c r="J161" s="14">
        <f t="shared" si="45"/>
        <v>96799106</v>
      </c>
      <c r="K161" s="13">
        <f t="shared" si="45"/>
        <v>486646614</v>
      </c>
    </row>
    <row r="162" spans="1:11" ht="7.5" customHeight="1" x14ac:dyDescent="0.25"/>
    <row r="163" spans="1:11" x14ac:dyDescent="0.25">
      <c r="A163" s="493" t="s">
        <v>4</v>
      </c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</row>
    <row r="164" spans="1:11" ht="15.2" customHeight="1" thickBot="1" x14ac:dyDescent="0.3">
      <c r="A164" s="476" t="s">
        <v>3</v>
      </c>
      <c r="B164" s="476"/>
      <c r="C164" s="11"/>
      <c r="K164" s="11" t="str">
        <f>K96</f>
        <v>Forintban!</v>
      </c>
    </row>
    <row r="165" spans="1:11" ht="25.5" customHeight="1" thickBot="1" x14ac:dyDescent="0.3">
      <c r="A165" s="9">
        <v>1</v>
      </c>
      <c r="B165" s="8" t="s">
        <v>2</v>
      </c>
      <c r="C165" s="10">
        <f t="shared" ref="C165:K165" si="46">+C68-C135</f>
        <v>-202677593</v>
      </c>
      <c r="D165" s="7">
        <f t="shared" si="46"/>
        <v>-24803702</v>
      </c>
      <c r="E165" s="7">
        <f t="shared" si="46"/>
        <v>0</v>
      </c>
      <c r="F165" s="7">
        <f t="shared" si="46"/>
        <v>0</v>
      </c>
      <c r="G165" s="7">
        <f t="shared" si="46"/>
        <v>0</v>
      </c>
      <c r="H165" s="7">
        <f t="shared" si="46"/>
        <v>0</v>
      </c>
      <c r="I165" s="7">
        <f t="shared" si="46"/>
        <v>0</v>
      </c>
      <c r="J165" s="7">
        <f t="shared" si="46"/>
        <v>-24803702</v>
      </c>
      <c r="K165" s="6">
        <f t="shared" si="46"/>
        <v>-227481295</v>
      </c>
    </row>
    <row r="166" spans="1:11" ht="32.450000000000003" customHeight="1" thickBot="1" x14ac:dyDescent="0.3">
      <c r="A166" s="9" t="s">
        <v>1</v>
      </c>
      <c r="B166" s="8" t="s">
        <v>0</v>
      </c>
      <c r="C166" s="7">
        <f t="shared" ref="C166:K166" si="47">+C92-C160</f>
        <v>202677593</v>
      </c>
      <c r="D166" s="7">
        <f t="shared" si="47"/>
        <v>24803702</v>
      </c>
      <c r="E166" s="7">
        <f t="shared" si="47"/>
        <v>0</v>
      </c>
      <c r="F166" s="7">
        <f t="shared" si="47"/>
        <v>0</v>
      </c>
      <c r="G166" s="7">
        <f t="shared" si="47"/>
        <v>0</v>
      </c>
      <c r="H166" s="7">
        <f t="shared" si="47"/>
        <v>0</v>
      </c>
      <c r="I166" s="7">
        <f t="shared" si="47"/>
        <v>0</v>
      </c>
      <c r="J166" s="7">
        <f t="shared" si="47"/>
        <v>24803702</v>
      </c>
      <c r="K166" s="6">
        <f t="shared" si="47"/>
        <v>227481295</v>
      </c>
    </row>
    <row r="167" spans="1:11" x14ac:dyDescent="0.25">
      <c r="C167" s="5">
        <f>C93-C161</f>
        <v>0</v>
      </c>
      <c r="D167" s="4"/>
      <c r="E167" s="4"/>
      <c r="F167" s="4"/>
      <c r="G167" s="4"/>
      <c r="H167" s="4"/>
      <c r="I167" s="4"/>
      <c r="J167" s="4"/>
      <c r="K167" s="3">
        <f>K93-K161</f>
        <v>0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490E2-2208-49E0-8E35-BECA141D65E6}">
  <sheetPr>
    <tabColor rgb="FF92D050"/>
  </sheetPr>
  <dimension ref="A1:I25"/>
  <sheetViews>
    <sheetView zoomScale="120" zoomScaleNormal="120" workbookViewId="0">
      <selection activeCell="I14" sqref="I14"/>
    </sheetView>
  </sheetViews>
  <sheetFormatPr defaultRowHeight="12.75" x14ac:dyDescent="0.2"/>
  <cols>
    <col min="1" max="1" width="38.83203125" style="141" customWidth="1"/>
    <col min="2" max="9" width="15.83203125" style="140" customWidth="1"/>
    <col min="10" max="11" width="12.83203125" style="140" customWidth="1"/>
    <col min="12" max="12" width="13.83203125" style="140" customWidth="1"/>
    <col min="13" max="16384" width="9.33203125" style="140"/>
  </cols>
  <sheetData>
    <row r="1" spans="1:9" ht="15" x14ac:dyDescent="0.2">
      <c r="C1" s="516" t="s">
        <v>517</v>
      </c>
      <c r="D1" s="517"/>
      <c r="E1" s="517"/>
      <c r="F1" s="517"/>
      <c r="G1" s="517"/>
      <c r="H1" s="517"/>
      <c r="I1" s="517"/>
    </row>
    <row r="3" spans="1:9" ht="25.5" customHeight="1" x14ac:dyDescent="0.2">
      <c r="A3" s="515" t="s">
        <v>392</v>
      </c>
      <c r="B3" s="515"/>
      <c r="C3" s="515"/>
      <c r="D3" s="515"/>
      <c r="E3" s="515"/>
      <c r="F3" s="515"/>
      <c r="G3" s="515"/>
      <c r="H3" s="515"/>
      <c r="I3" s="515"/>
    </row>
    <row r="4" spans="1:9" ht="22.5" customHeight="1" thickBot="1" x14ac:dyDescent="0.3">
      <c r="I4" s="241" t="str">
        <f>'E_2.2.sz.mell.'!I2</f>
        <v>Forintban!</v>
      </c>
    </row>
    <row r="5" spans="1:9" s="187" customFormat="1" ht="44.45" customHeight="1" thickBot="1" x14ac:dyDescent="0.25">
      <c r="A5" s="193" t="s">
        <v>391</v>
      </c>
      <c r="B5" s="240" t="s">
        <v>390</v>
      </c>
      <c r="C5" s="240" t="s">
        <v>389</v>
      </c>
      <c r="D5" s="240" t="str">
        <f>+CONCATENATE("Felhasználás   ",LEFT([1]E_ÖSSZEFÜGGÉSEK!A6,4)-1,". XII. 31-ig")</f>
        <v>Felhasználás   2018. XII. 31-ig</v>
      </c>
      <c r="E5" s="240" t="str">
        <f>+CONCATENATE(LEFT([1]E_ÖSSZEFÜGGÉSEK!A6,4),". évi",CHAR(10),"eredeti előirányzat")</f>
        <v>2019. évi
eredeti előirányzat</v>
      </c>
      <c r="F5" s="189" t="s">
        <v>388</v>
      </c>
      <c r="G5" s="189" t="s">
        <v>387</v>
      </c>
      <c r="H5" s="189" t="s">
        <v>386</v>
      </c>
      <c r="I5" s="239" t="str">
        <f>'E_1.1.sz.mell.'!K9</f>
        <v>….számú módosítás utáni előirányzat</v>
      </c>
    </row>
    <row r="6" spans="1:9" ht="12" customHeight="1" thickBot="1" x14ac:dyDescent="0.25">
      <c r="A6" s="238" t="s">
        <v>136</v>
      </c>
      <c r="B6" s="237" t="s">
        <v>135</v>
      </c>
      <c r="C6" s="237" t="s">
        <v>134</v>
      </c>
      <c r="D6" s="237" t="s">
        <v>133</v>
      </c>
      <c r="E6" s="237" t="s">
        <v>132</v>
      </c>
      <c r="F6" s="237" t="s">
        <v>131</v>
      </c>
      <c r="G6" s="237" t="s">
        <v>130</v>
      </c>
      <c r="H6" s="236" t="s">
        <v>385</v>
      </c>
      <c r="I6" s="235" t="s">
        <v>384</v>
      </c>
    </row>
    <row r="7" spans="1:9" ht="15.95" customHeight="1" x14ac:dyDescent="0.2">
      <c r="A7" s="233" t="s">
        <v>383</v>
      </c>
      <c r="B7" s="228">
        <v>62748593</v>
      </c>
      <c r="C7" s="232" t="s">
        <v>382</v>
      </c>
      <c r="D7" s="228">
        <v>3281296</v>
      </c>
      <c r="E7" s="228">
        <v>59467297</v>
      </c>
      <c r="F7" s="228"/>
      <c r="G7" s="228"/>
      <c r="H7" s="228">
        <f t="shared" ref="H7:H24" si="0">F7+G7</f>
        <v>0</v>
      </c>
      <c r="I7" s="231">
        <f t="shared" ref="I7:I24" si="1">E7+H7</f>
        <v>59467297</v>
      </c>
    </row>
    <row r="8" spans="1:9" ht="15.95" customHeight="1" x14ac:dyDescent="0.2">
      <c r="A8" s="233" t="s">
        <v>381</v>
      </c>
      <c r="B8" s="228">
        <v>42165027</v>
      </c>
      <c r="C8" s="232" t="s">
        <v>379</v>
      </c>
      <c r="D8" s="228"/>
      <c r="E8" s="228">
        <v>42165027</v>
      </c>
      <c r="F8" s="228"/>
      <c r="G8" s="228"/>
      <c r="H8" s="228">
        <f t="shared" si="0"/>
        <v>0</v>
      </c>
      <c r="I8" s="231">
        <f t="shared" si="1"/>
        <v>42165027</v>
      </c>
    </row>
    <row r="9" spans="1:9" ht="15.95" customHeight="1" x14ac:dyDescent="0.2">
      <c r="A9" s="233" t="s">
        <v>380</v>
      </c>
      <c r="B9" s="228">
        <v>3060382</v>
      </c>
      <c r="C9" s="232" t="s">
        <v>379</v>
      </c>
      <c r="D9" s="228"/>
      <c r="E9" s="228">
        <v>3060382</v>
      </c>
      <c r="F9" s="228"/>
      <c r="G9" s="228"/>
      <c r="H9" s="228">
        <f t="shared" si="0"/>
        <v>0</v>
      </c>
      <c r="I9" s="231">
        <f t="shared" si="1"/>
        <v>3060382</v>
      </c>
    </row>
    <row r="10" spans="1:9" ht="15.95" customHeight="1" x14ac:dyDescent="0.2">
      <c r="A10" s="234" t="s">
        <v>378</v>
      </c>
      <c r="B10" s="228"/>
      <c r="C10" s="232"/>
      <c r="D10" s="228"/>
      <c r="E10" s="228"/>
      <c r="F10" s="228"/>
      <c r="G10" s="228">
        <v>124749</v>
      </c>
      <c r="H10" s="228">
        <f t="shared" si="0"/>
        <v>124749</v>
      </c>
      <c r="I10" s="231">
        <f t="shared" si="1"/>
        <v>124749</v>
      </c>
    </row>
    <row r="11" spans="1:9" ht="15.95" customHeight="1" x14ac:dyDescent="0.2">
      <c r="A11" s="233"/>
      <c r="B11" s="228"/>
      <c r="C11" s="232"/>
      <c r="D11" s="228"/>
      <c r="E11" s="228"/>
      <c r="F11" s="228"/>
      <c r="G11" s="228"/>
      <c r="H11" s="228">
        <f t="shared" si="0"/>
        <v>0</v>
      </c>
      <c r="I11" s="231">
        <f t="shared" si="1"/>
        <v>0</v>
      </c>
    </row>
    <row r="12" spans="1:9" ht="15.95" customHeight="1" x14ac:dyDescent="0.2">
      <c r="A12" s="234"/>
      <c r="B12" s="228"/>
      <c r="C12" s="232"/>
      <c r="D12" s="228"/>
      <c r="E12" s="228"/>
      <c r="F12" s="228"/>
      <c r="G12" s="228"/>
      <c r="H12" s="228">
        <f t="shared" si="0"/>
        <v>0</v>
      </c>
      <c r="I12" s="231">
        <f t="shared" si="1"/>
        <v>0</v>
      </c>
    </row>
    <row r="13" spans="1:9" ht="15.95" customHeight="1" x14ac:dyDescent="0.2">
      <c r="A13" s="233"/>
      <c r="B13" s="228"/>
      <c r="C13" s="232"/>
      <c r="D13" s="228"/>
      <c r="E13" s="228"/>
      <c r="F13" s="228"/>
      <c r="G13" s="228"/>
      <c r="H13" s="228">
        <f t="shared" si="0"/>
        <v>0</v>
      </c>
      <c r="I13" s="231">
        <f t="shared" si="1"/>
        <v>0</v>
      </c>
    </row>
    <row r="14" spans="1:9" ht="15.95" customHeight="1" x14ac:dyDescent="0.2">
      <c r="A14" s="233"/>
      <c r="B14" s="228"/>
      <c r="C14" s="232"/>
      <c r="D14" s="228"/>
      <c r="E14" s="228"/>
      <c r="F14" s="228"/>
      <c r="G14" s="228"/>
      <c r="H14" s="228">
        <f t="shared" si="0"/>
        <v>0</v>
      </c>
      <c r="I14" s="231">
        <f t="shared" si="1"/>
        <v>0</v>
      </c>
    </row>
    <row r="15" spans="1:9" ht="15.95" customHeight="1" x14ac:dyDescent="0.2">
      <c r="A15" s="233"/>
      <c r="B15" s="228"/>
      <c r="C15" s="232"/>
      <c r="D15" s="228"/>
      <c r="E15" s="228"/>
      <c r="F15" s="228"/>
      <c r="G15" s="228"/>
      <c r="H15" s="228">
        <f t="shared" si="0"/>
        <v>0</v>
      </c>
      <c r="I15" s="231">
        <f t="shared" si="1"/>
        <v>0</v>
      </c>
    </row>
    <row r="16" spans="1:9" ht="15.95" customHeight="1" x14ac:dyDescent="0.2">
      <c r="A16" s="233"/>
      <c r="B16" s="228"/>
      <c r="C16" s="232"/>
      <c r="D16" s="228"/>
      <c r="E16" s="228"/>
      <c r="F16" s="228"/>
      <c r="G16" s="228"/>
      <c r="H16" s="228">
        <f t="shared" si="0"/>
        <v>0</v>
      </c>
      <c r="I16" s="231">
        <f t="shared" si="1"/>
        <v>0</v>
      </c>
    </row>
    <row r="17" spans="1:9" ht="15.95" customHeight="1" x14ac:dyDescent="0.2">
      <c r="A17" s="233"/>
      <c r="B17" s="228"/>
      <c r="C17" s="232"/>
      <c r="D17" s="228"/>
      <c r="E17" s="228"/>
      <c r="F17" s="228"/>
      <c r="G17" s="228"/>
      <c r="H17" s="228">
        <f t="shared" si="0"/>
        <v>0</v>
      </c>
      <c r="I17" s="231">
        <f t="shared" si="1"/>
        <v>0</v>
      </c>
    </row>
    <row r="18" spans="1:9" ht="15.95" customHeight="1" x14ac:dyDescent="0.2">
      <c r="A18" s="233"/>
      <c r="B18" s="228"/>
      <c r="C18" s="232"/>
      <c r="D18" s="228"/>
      <c r="E18" s="228"/>
      <c r="F18" s="228"/>
      <c r="G18" s="228"/>
      <c r="H18" s="228">
        <f t="shared" si="0"/>
        <v>0</v>
      </c>
      <c r="I18" s="231">
        <f t="shared" si="1"/>
        <v>0</v>
      </c>
    </row>
    <row r="19" spans="1:9" ht="15.95" customHeight="1" x14ac:dyDescent="0.2">
      <c r="A19" s="233"/>
      <c r="B19" s="228"/>
      <c r="C19" s="232"/>
      <c r="D19" s="228"/>
      <c r="E19" s="228"/>
      <c r="F19" s="228"/>
      <c r="G19" s="228"/>
      <c r="H19" s="228">
        <f t="shared" si="0"/>
        <v>0</v>
      </c>
      <c r="I19" s="231">
        <f t="shared" si="1"/>
        <v>0</v>
      </c>
    </row>
    <row r="20" spans="1:9" ht="15.95" customHeight="1" x14ac:dyDescent="0.2">
      <c r="A20" s="233"/>
      <c r="B20" s="228"/>
      <c r="C20" s="232"/>
      <c r="D20" s="228"/>
      <c r="E20" s="228"/>
      <c r="F20" s="228"/>
      <c r="G20" s="228"/>
      <c r="H20" s="228">
        <f t="shared" si="0"/>
        <v>0</v>
      </c>
      <c r="I20" s="231">
        <f t="shared" si="1"/>
        <v>0</v>
      </c>
    </row>
    <row r="21" spans="1:9" ht="15.95" customHeight="1" x14ac:dyDescent="0.2">
      <c r="A21" s="233"/>
      <c r="B21" s="228"/>
      <c r="C21" s="232"/>
      <c r="D21" s="228"/>
      <c r="E21" s="228"/>
      <c r="F21" s="228"/>
      <c r="G21" s="228"/>
      <c r="H21" s="228">
        <f t="shared" si="0"/>
        <v>0</v>
      </c>
      <c r="I21" s="231">
        <f t="shared" si="1"/>
        <v>0</v>
      </c>
    </row>
    <row r="22" spans="1:9" ht="15.95" customHeight="1" x14ac:dyDescent="0.2">
      <c r="A22" s="233"/>
      <c r="B22" s="228"/>
      <c r="C22" s="232"/>
      <c r="D22" s="228"/>
      <c r="E22" s="228"/>
      <c r="F22" s="228"/>
      <c r="G22" s="228"/>
      <c r="H22" s="228">
        <f t="shared" si="0"/>
        <v>0</v>
      </c>
      <c r="I22" s="231">
        <f t="shared" si="1"/>
        <v>0</v>
      </c>
    </row>
    <row r="23" spans="1:9" ht="15.95" customHeight="1" x14ac:dyDescent="0.2">
      <c r="A23" s="233"/>
      <c r="B23" s="228"/>
      <c r="C23" s="232"/>
      <c r="D23" s="228"/>
      <c r="E23" s="228"/>
      <c r="F23" s="228"/>
      <c r="G23" s="228"/>
      <c r="H23" s="228">
        <f t="shared" si="0"/>
        <v>0</v>
      </c>
      <c r="I23" s="231">
        <f t="shared" si="1"/>
        <v>0</v>
      </c>
    </row>
    <row r="24" spans="1:9" ht="15.95" customHeight="1" thickBot="1" x14ac:dyDescent="0.25">
      <c r="A24" s="173"/>
      <c r="B24" s="229"/>
      <c r="C24" s="230"/>
      <c r="D24" s="229"/>
      <c r="E24" s="229"/>
      <c r="F24" s="229"/>
      <c r="G24" s="229"/>
      <c r="H24" s="228">
        <f t="shared" si="0"/>
        <v>0</v>
      </c>
      <c r="I24" s="227">
        <f t="shared" si="1"/>
        <v>0</v>
      </c>
    </row>
    <row r="25" spans="1:9" s="222" customFormat="1" ht="18" customHeight="1" thickBot="1" x14ac:dyDescent="0.25">
      <c r="A25" s="226" t="s">
        <v>377</v>
      </c>
      <c r="B25" s="224">
        <f>SUM(B7:B24)</f>
        <v>107974002</v>
      </c>
      <c r="C25" s="225"/>
      <c r="D25" s="224">
        <f>SUM(D7:D24)</f>
        <v>3281296</v>
      </c>
      <c r="E25" s="224">
        <f>SUM(E7:E24)</f>
        <v>104692706</v>
      </c>
      <c r="F25" s="224"/>
      <c r="G25" s="224"/>
      <c r="H25" s="224">
        <f>SUM(H7:H24)</f>
        <v>124749</v>
      </c>
      <c r="I25" s="223">
        <f>SUM(I7:I24)</f>
        <v>104817455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FCC09-8D6A-4087-99C1-28F98F3CAB45}">
  <sheetPr>
    <tabColor rgb="FF92D050"/>
  </sheetPr>
  <dimension ref="A1:I25"/>
  <sheetViews>
    <sheetView zoomScale="120" zoomScaleNormal="120" workbookViewId="0">
      <selection activeCell="H15" sqref="H15"/>
    </sheetView>
  </sheetViews>
  <sheetFormatPr defaultRowHeight="12.75" x14ac:dyDescent="0.2"/>
  <cols>
    <col min="1" max="1" width="38.83203125" style="141" customWidth="1"/>
    <col min="2" max="9" width="15.83203125" style="140" customWidth="1"/>
    <col min="10" max="11" width="12.83203125" style="140" customWidth="1"/>
    <col min="12" max="12" width="13.83203125" style="140" customWidth="1"/>
    <col min="13" max="16384" width="9.33203125" style="140"/>
  </cols>
  <sheetData>
    <row r="1" spans="1:9" ht="15" x14ac:dyDescent="0.2">
      <c r="C1" s="516" t="s">
        <v>518</v>
      </c>
      <c r="D1" s="517"/>
      <c r="E1" s="517"/>
      <c r="F1" s="517"/>
      <c r="G1" s="517"/>
      <c r="H1" s="517"/>
      <c r="I1" s="517"/>
    </row>
    <row r="2" spans="1:9" x14ac:dyDescent="0.2">
      <c r="A2" s="245"/>
      <c r="B2" s="244"/>
      <c r="C2" s="244"/>
      <c r="D2" s="244"/>
      <c r="E2" s="244"/>
      <c r="F2" s="244"/>
      <c r="G2" s="244"/>
      <c r="H2" s="244"/>
      <c r="I2" s="244"/>
    </row>
    <row r="3" spans="1:9" ht="25.5" customHeight="1" x14ac:dyDescent="0.2">
      <c r="A3" s="515" t="s">
        <v>399</v>
      </c>
      <c r="B3" s="515"/>
      <c r="C3" s="515"/>
      <c r="D3" s="515"/>
      <c r="E3" s="515"/>
      <c r="F3" s="515"/>
      <c r="G3" s="515"/>
      <c r="H3" s="515"/>
      <c r="I3" s="515"/>
    </row>
    <row r="4" spans="1:9" ht="22.5" customHeight="1" thickBot="1" x14ac:dyDescent="0.3">
      <c r="A4" s="245"/>
      <c r="B4" s="244"/>
      <c r="C4" s="244"/>
      <c r="D4" s="244"/>
      <c r="E4" s="244"/>
      <c r="F4" s="244"/>
      <c r="G4" s="244"/>
      <c r="H4" s="244"/>
      <c r="I4" s="243" t="str">
        <f>'E_2.2.sz.mell.'!I2</f>
        <v>Forintban!</v>
      </c>
    </row>
    <row r="5" spans="1:9" s="187" customFormat="1" ht="44.45" customHeight="1" thickBot="1" x14ac:dyDescent="0.25">
      <c r="A5" s="193" t="s">
        <v>398</v>
      </c>
      <c r="B5" s="240" t="s">
        <v>390</v>
      </c>
      <c r="C5" s="240" t="s">
        <v>389</v>
      </c>
      <c r="D5" s="240" t="str">
        <f>+CONCATENATE("Felhasználás   ",LEFT([1]E_ÖSSZEFÜGGÉSEK!A6,4)-1,". XII. 31-ig")</f>
        <v>Felhasználás   2018. XII. 31-ig</v>
      </c>
      <c r="E5" s="240" t="str">
        <f>+CONCATENATE(LEFT([1]E_ÖSSZEFÜGGÉSEK!A6,4),". évi",CHAR(10),"eredeti előirányzat")</f>
        <v>2019. évi
eredeti előirányzat</v>
      </c>
      <c r="F5" s="190" t="s">
        <v>388</v>
      </c>
      <c r="G5" s="189" t="s">
        <v>387</v>
      </c>
      <c r="H5" s="192" t="s">
        <v>386</v>
      </c>
      <c r="I5" s="188" t="str">
        <f>'E_6.sz.mell.'!I5</f>
        <v>….számú módosítás utáni előirányzat</v>
      </c>
    </row>
    <row r="6" spans="1:9" ht="12" customHeight="1" thickBot="1" x14ac:dyDescent="0.25">
      <c r="A6" s="238" t="s">
        <v>136</v>
      </c>
      <c r="B6" s="237" t="s">
        <v>135</v>
      </c>
      <c r="C6" s="237" t="s">
        <v>134</v>
      </c>
      <c r="D6" s="237" t="s">
        <v>133</v>
      </c>
      <c r="E6" s="237" t="s">
        <v>132</v>
      </c>
      <c r="F6" s="236" t="s">
        <v>131</v>
      </c>
      <c r="G6" s="236" t="s">
        <v>130</v>
      </c>
      <c r="H6" s="236" t="s">
        <v>385</v>
      </c>
      <c r="I6" s="235" t="s">
        <v>384</v>
      </c>
    </row>
    <row r="7" spans="1:9" ht="15.95" customHeight="1" x14ac:dyDescent="0.2">
      <c r="A7" s="233" t="s">
        <v>397</v>
      </c>
      <c r="B7" s="228">
        <v>56856437</v>
      </c>
      <c r="C7" s="232" t="s">
        <v>396</v>
      </c>
      <c r="D7" s="228">
        <v>826000</v>
      </c>
      <c r="E7" s="228">
        <v>56030437</v>
      </c>
      <c r="F7" s="228"/>
      <c r="G7" s="228">
        <v>10000</v>
      </c>
      <c r="H7" s="242">
        <f t="shared" ref="H7:H24" si="0">F7+G7</f>
        <v>10000</v>
      </c>
      <c r="I7" s="231">
        <f t="shared" ref="I7:I24" si="1">E7+H7</f>
        <v>56040437</v>
      </c>
    </row>
    <row r="8" spans="1:9" ht="15.95" customHeight="1" x14ac:dyDescent="0.2">
      <c r="A8" s="233" t="s">
        <v>395</v>
      </c>
      <c r="B8" s="228">
        <v>42044450</v>
      </c>
      <c r="C8" s="232"/>
      <c r="D8" s="228"/>
      <c r="E8" s="228">
        <v>42044450</v>
      </c>
      <c r="F8" s="228"/>
      <c r="G8" s="228"/>
      <c r="H8" s="242">
        <f t="shared" si="0"/>
        <v>0</v>
      </c>
      <c r="I8" s="231">
        <f t="shared" si="1"/>
        <v>42044450</v>
      </c>
    </row>
    <row r="9" spans="1:9" ht="15.95" customHeight="1" x14ac:dyDescent="0.2">
      <c r="A9" s="233" t="s">
        <v>394</v>
      </c>
      <c r="B9" s="228"/>
      <c r="C9" s="232"/>
      <c r="D9" s="228"/>
      <c r="E9" s="228"/>
      <c r="F9" s="228">
        <v>0</v>
      </c>
      <c r="G9" s="228">
        <v>3182696</v>
      </c>
      <c r="H9" s="242">
        <f t="shared" si="0"/>
        <v>3182696</v>
      </c>
      <c r="I9" s="231">
        <f t="shared" si="1"/>
        <v>3182696</v>
      </c>
    </row>
    <row r="10" spans="1:9" ht="15.95" customHeight="1" x14ac:dyDescent="0.2">
      <c r="A10" s="234" t="s">
        <v>393</v>
      </c>
      <c r="B10" s="228"/>
      <c r="C10" s="232"/>
      <c r="D10" s="228"/>
      <c r="E10" s="228"/>
      <c r="F10" s="228"/>
      <c r="G10" s="228">
        <v>33011967</v>
      </c>
      <c r="H10" s="242">
        <f t="shared" si="0"/>
        <v>33011967</v>
      </c>
      <c r="I10" s="231">
        <f t="shared" si="1"/>
        <v>33011967</v>
      </c>
    </row>
    <row r="11" spans="1:9" ht="15.95" customHeight="1" x14ac:dyDescent="0.2">
      <c r="A11" s="233"/>
      <c r="B11" s="228"/>
      <c r="C11" s="232"/>
      <c r="D11" s="228"/>
      <c r="E11" s="228"/>
      <c r="F11" s="228"/>
      <c r="G11" s="228"/>
      <c r="H11" s="242">
        <f t="shared" si="0"/>
        <v>0</v>
      </c>
      <c r="I11" s="231">
        <f t="shared" si="1"/>
        <v>0</v>
      </c>
    </row>
    <row r="12" spans="1:9" ht="15.95" customHeight="1" x14ac:dyDescent="0.2">
      <c r="A12" s="234"/>
      <c r="B12" s="228"/>
      <c r="C12" s="232"/>
      <c r="D12" s="228"/>
      <c r="E12" s="228"/>
      <c r="F12" s="228"/>
      <c r="G12" s="228"/>
      <c r="H12" s="242">
        <f t="shared" si="0"/>
        <v>0</v>
      </c>
      <c r="I12" s="231">
        <f t="shared" si="1"/>
        <v>0</v>
      </c>
    </row>
    <row r="13" spans="1:9" ht="15.95" customHeight="1" x14ac:dyDescent="0.2">
      <c r="A13" s="233"/>
      <c r="B13" s="228"/>
      <c r="C13" s="232"/>
      <c r="D13" s="228"/>
      <c r="E13" s="228"/>
      <c r="F13" s="228"/>
      <c r="G13" s="228"/>
      <c r="H13" s="242">
        <f t="shared" si="0"/>
        <v>0</v>
      </c>
      <c r="I13" s="231">
        <f t="shared" si="1"/>
        <v>0</v>
      </c>
    </row>
    <row r="14" spans="1:9" ht="15.95" customHeight="1" x14ac:dyDescent="0.2">
      <c r="A14" s="233"/>
      <c r="B14" s="228"/>
      <c r="C14" s="232"/>
      <c r="D14" s="228"/>
      <c r="E14" s="228"/>
      <c r="F14" s="228"/>
      <c r="G14" s="228"/>
      <c r="H14" s="242">
        <f t="shared" si="0"/>
        <v>0</v>
      </c>
      <c r="I14" s="231">
        <f t="shared" si="1"/>
        <v>0</v>
      </c>
    </row>
    <row r="15" spans="1:9" ht="15.95" customHeight="1" x14ac:dyDescent="0.2">
      <c r="A15" s="233"/>
      <c r="B15" s="228"/>
      <c r="C15" s="232"/>
      <c r="D15" s="228"/>
      <c r="E15" s="228"/>
      <c r="F15" s="228"/>
      <c r="G15" s="228"/>
      <c r="H15" s="242">
        <f t="shared" si="0"/>
        <v>0</v>
      </c>
      <c r="I15" s="231">
        <f t="shared" si="1"/>
        <v>0</v>
      </c>
    </row>
    <row r="16" spans="1:9" ht="15.95" customHeight="1" x14ac:dyDescent="0.2">
      <c r="A16" s="233"/>
      <c r="B16" s="228"/>
      <c r="C16" s="232"/>
      <c r="D16" s="228"/>
      <c r="E16" s="228"/>
      <c r="F16" s="228"/>
      <c r="G16" s="228"/>
      <c r="H16" s="242">
        <f t="shared" si="0"/>
        <v>0</v>
      </c>
      <c r="I16" s="231">
        <f t="shared" si="1"/>
        <v>0</v>
      </c>
    </row>
    <row r="17" spans="1:9" ht="15.95" customHeight="1" x14ac:dyDescent="0.2">
      <c r="A17" s="233"/>
      <c r="B17" s="228"/>
      <c r="C17" s="232"/>
      <c r="D17" s="228"/>
      <c r="E17" s="228"/>
      <c r="F17" s="228"/>
      <c r="G17" s="228"/>
      <c r="H17" s="242">
        <f t="shared" si="0"/>
        <v>0</v>
      </c>
      <c r="I17" s="231">
        <f t="shared" si="1"/>
        <v>0</v>
      </c>
    </row>
    <row r="18" spans="1:9" ht="15.95" customHeight="1" x14ac:dyDescent="0.2">
      <c r="A18" s="233"/>
      <c r="B18" s="228"/>
      <c r="C18" s="232"/>
      <c r="D18" s="228"/>
      <c r="E18" s="228"/>
      <c r="F18" s="228"/>
      <c r="G18" s="228"/>
      <c r="H18" s="242">
        <f t="shared" si="0"/>
        <v>0</v>
      </c>
      <c r="I18" s="231">
        <f t="shared" si="1"/>
        <v>0</v>
      </c>
    </row>
    <row r="19" spans="1:9" ht="15.95" customHeight="1" x14ac:dyDescent="0.2">
      <c r="A19" s="233"/>
      <c r="B19" s="228"/>
      <c r="C19" s="232"/>
      <c r="D19" s="228"/>
      <c r="E19" s="228"/>
      <c r="F19" s="228"/>
      <c r="G19" s="228"/>
      <c r="H19" s="242">
        <f t="shared" si="0"/>
        <v>0</v>
      </c>
      <c r="I19" s="231">
        <f t="shared" si="1"/>
        <v>0</v>
      </c>
    </row>
    <row r="20" spans="1:9" ht="15.95" customHeight="1" x14ac:dyDescent="0.2">
      <c r="A20" s="233"/>
      <c r="B20" s="228"/>
      <c r="C20" s="232"/>
      <c r="D20" s="228"/>
      <c r="E20" s="228"/>
      <c r="F20" s="228"/>
      <c r="G20" s="228"/>
      <c r="H20" s="242">
        <f t="shared" si="0"/>
        <v>0</v>
      </c>
      <c r="I20" s="231">
        <f t="shared" si="1"/>
        <v>0</v>
      </c>
    </row>
    <row r="21" spans="1:9" ht="15.95" customHeight="1" x14ac:dyDescent="0.2">
      <c r="A21" s="233"/>
      <c r="B21" s="228"/>
      <c r="C21" s="232"/>
      <c r="D21" s="228"/>
      <c r="E21" s="228"/>
      <c r="F21" s="228"/>
      <c r="G21" s="228"/>
      <c r="H21" s="242">
        <f t="shared" si="0"/>
        <v>0</v>
      </c>
      <c r="I21" s="231">
        <f t="shared" si="1"/>
        <v>0</v>
      </c>
    </row>
    <row r="22" spans="1:9" ht="15.95" customHeight="1" x14ac:dyDescent="0.2">
      <c r="A22" s="233"/>
      <c r="B22" s="228"/>
      <c r="C22" s="232"/>
      <c r="D22" s="228"/>
      <c r="E22" s="228"/>
      <c r="F22" s="228"/>
      <c r="G22" s="228"/>
      <c r="H22" s="242">
        <f t="shared" si="0"/>
        <v>0</v>
      </c>
      <c r="I22" s="231">
        <f t="shared" si="1"/>
        <v>0</v>
      </c>
    </row>
    <row r="23" spans="1:9" ht="15.95" customHeight="1" x14ac:dyDescent="0.2">
      <c r="A23" s="233"/>
      <c r="B23" s="228"/>
      <c r="C23" s="232"/>
      <c r="D23" s="228"/>
      <c r="E23" s="228"/>
      <c r="F23" s="228"/>
      <c r="G23" s="228"/>
      <c r="H23" s="242">
        <f t="shared" si="0"/>
        <v>0</v>
      </c>
      <c r="I23" s="231">
        <f t="shared" si="1"/>
        <v>0</v>
      </c>
    </row>
    <row r="24" spans="1:9" ht="15.95" customHeight="1" thickBot="1" x14ac:dyDescent="0.25">
      <c r="A24" s="173"/>
      <c r="B24" s="229"/>
      <c r="C24" s="230"/>
      <c r="D24" s="229"/>
      <c r="E24" s="229"/>
      <c r="F24" s="229"/>
      <c r="G24" s="229"/>
      <c r="H24" s="242">
        <f t="shared" si="0"/>
        <v>0</v>
      </c>
      <c r="I24" s="227">
        <f t="shared" si="1"/>
        <v>0</v>
      </c>
    </row>
    <row r="25" spans="1:9" s="222" customFormat="1" ht="18" customHeight="1" thickBot="1" x14ac:dyDescent="0.25">
      <c r="A25" s="226" t="s">
        <v>377</v>
      </c>
      <c r="B25" s="224">
        <f>SUM(B7:B24)</f>
        <v>98900887</v>
      </c>
      <c r="C25" s="225"/>
      <c r="D25" s="224">
        <f>SUM(D7:D24)</f>
        <v>826000</v>
      </c>
      <c r="E25" s="224">
        <f>SUM(E7:E24)</f>
        <v>98074887</v>
      </c>
      <c r="F25" s="224"/>
      <c r="G25" s="224"/>
      <c r="H25" s="224">
        <f>SUM(H7:H24)</f>
        <v>36204663</v>
      </c>
      <c r="I25" s="223">
        <f>SUM(I7:I24)</f>
        <v>134279550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B1B01-794E-479D-B4CA-135882B5429C}">
  <sheetPr>
    <tabColor rgb="FF92D050"/>
  </sheetPr>
  <dimension ref="A1:K195"/>
  <sheetViews>
    <sheetView zoomScale="120" zoomScaleNormal="120" workbookViewId="0">
      <selection activeCell="H14" sqref="H14"/>
    </sheetView>
  </sheetViews>
  <sheetFormatPr defaultRowHeight="12.75" x14ac:dyDescent="0.2"/>
  <cols>
    <col min="1" max="1" width="38.6640625" style="136" customWidth="1"/>
    <col min="2" max="4" width="13.83203125" style="136" customWidth="1"/>
    <col min="5" max="5" width="17.83203125" style="136" customWidth="1"/>
    <col min="6" max="16384" width="9.33203125" style="136"/>
  </cols>
  <sheetData>
    <row r="1" spans="1:5" ht="15" x14ac:dyDescent="0.25">
      <c r="A1" s="519" t="s">
        <v>519</v>
      </c>
      <c r="B1" s="520"/>
      <c r="C1" s="520"/>
      <c r="D1" s="520"/>
      <c r="E1" s="520"/>
    </row>
    <row r="2" spans="1:5" ht="11.1" customHeight="1" x14ac:dyDescent="0.25">
      <c r="A2" s="467"/>
      <c r="B2" s="466"/>
      <c r="C2" s="466"/>
      <c r="D2" s="466"/>
      <c r="E2" s="466"/>
    </row>
    <row r="3" spans="1:5" ht="15.75" x14ac:dyDescent="0.25">
      <c r="A3" s="523" t="s">
        <v>507</v>
      </c>
      <c r="B3" s="523"/>
      <c r="C3" s="523"/>
      <c r="D3" s="523"/>
      <c r="E3" s="523"/>
    </row>
    <row r="4" spans="1:5" ht="15.75" x14ac:dyDescent="0.25">
      <c r="A4" s="523" t="s">
        <v>506</v>
      </c>
      <c r="B4" s="523"/>
      <c r="C4" s="523"/>
      <c r="D4" s="523"/>
      <c r="E4" s="523"/>
    </row>
    <row r="5" spans="1:5" ht="15.75" x14ac:dyDescent="0.25">
      <c r="A5" s="458" t="s">
        <v>500</v>
      </c>
      <c r="B5" s="521" t="s">
        <v>505</v>
      </c>
      <c r="C5" s="521"/>
      <c r="D5" s="521"/>
      <c r="E5" s="521"/>
    </row>
    <row r="6" spans="1:5" ht="14.25" thickBot="1" x14ac:dyDescent="0.3">
      <c r="A6" s="135"/>
      <c r="B6" s="135"/>
      <c r="C6" s="135"/>
      <c r="D6" s="522" t="str">
        <f>'[2]KV_7.sz.mell.'!F5</f>
        <v>Forintban!</v>
      </c>
      <c r="E6" s="522"/>
    </row>
    <row r="7" spans="1:5" ht="15.2" customHeight="1" thickBot="1" x14ac:dyDescent="0.25">
      <c r="A7" s="465" t="s">
        <v>498</v>
      </c>
      <c r="B7" s="464" t="str">
        <f>CONCATENATE((LEFT([2]KV_ÖSSZEFÜGGÉSEK!A5,4)),".")</f>
        <v>2019.</v>
      </c>
      <c r="C7" s="464" t="str">
        <f>CONCATENATE((LEFT([2]KV_ÖSSZEFÜGGÉSEK!A5,4))+1,".")</f>
        <v>2020.</v>
      </c>
      <c r="D7" s="464" t="str">
        <f>CONCATENATE((LEFT([2]KV_ÖSSZEFÜGGÉSEK!A5,4))+1,". után")</f>
        <v>2020. után</v>
      </c>
      <c r="E7" s="463" t="s">
        <v>485</v>
      </c>
    </row>
    <row r="8" spans="1:5" x14ac:dyDescent="0.2">
      <c r="A8" s="451" t="s">
        <v>494</v>
      </c>
      <c r="B8" s="450"/>
      <c r="C8" s="450"/>
      <c r="D8" s="450"/>
      <c r="E8" s="449">
        <f t="shared" ref="E8:E14" si="0">SUM(B8:D8)</f>
        <v>0</v>
      </c>
    </row>
    <row r="9" spans="1:5" x14ac:dyDescent="0.2">
      <c r="A9" s="457" t="s">
        <v>492</v>
      </c>
      <c r="B9" s="456"/>
      <c r="C9" s="456"/>
      <c r="D9" s="456"/>
      <c r="E9" s="455">
        <f t="shared" si="0"/>
        <v>0</v>
      </c>
    </row>
    <row r="10" spans="1:5" x14ac:dyDescent="0.2">
      <c r="A10" s="447" t="s">
        <v>491</v>
      </c>
      <c r="B10" s="446">
        <v>24174000</v>
      </c>
      <c r="C10" s="446"/>
      <c r="D10" s="446"/>
      <c r="E10" s="443">
        <f t="shared" si="0"/>
        <v>24174000</v>
      </c>
    </row>
    <row r="11" spans="1:5" x14ac:dyDescent="0.2">
      <c r="A11" s="447" t="s">
        <v>490</v>
      </c>
      <c r="B11" s="446"/>
      <c r="C11" s="446"/>
      <c r="D11" s="446"/>
      <c r="E11" s="443">
        <f t="shared" si="0"/>
        <v>0</v>
      </c>
    </row>
    <row r="12" spans="1:5" x14ac:dyDescent="0.2">
      <c r="A12" s="447" t="s">
        <v>489</v>
      </c>
      <c r="B12" s="446"/>
      <c r="C12" s="446"/>
      <c r="D12" s="446"/>
      <c r="E12" s="443">
        <f t="shared" si="0"/>
        <v>0</v>
      </c>
    </row>
    <row r="13" spans="1:5" x14ac:dyDescent="0.2">
      <c r="A13" s="447" t="s">
        <v>488</v>
      </c>
      <c r="B13" s="446"/>
      <c r="C13" s="446"/>
      <c r="D13" s="446"/>
      <c r="E13" s="443">
        <f t="shared" si="0"/>
        <v>0</v>
      </c>
    </row>
    <row r="14" spans="1:5" ht="13.5" thickBot="1" x14ac:dyDescent="0.25">
      <c r="A14" s="445"/>
      <c r="B14" s="444"/>
      <c r="C14" s="444"/>
      <c r="D14" s="444"/>
      <c r="E14" s="443">
        <f t="shared" si="0"/>
        <v>0</v>
      </c>
    </row>
    <row r="15" spans="1:5" ht="13.5" thickBot="1" x14ac:dyDescent="0.25">
      <c r="A15" s="442" t="s">
        <v>487</v>
      </c>
      <c r="B15" s="441">
        <f>B8+SUM(B10:B14)</f>
        <v>24174000</v>
      </c>
      <c r="C15" s="441">
        <f>C8+SUM(C10:C14)</f>
        <v>0</v>
      </c>
      <c r="D15" s="441">
        <f>D8+SUM(D10:D14)</f>
        <v>0</v>
      </c>
      <c r="E15" s="440">
        <f>E8+SUM(E10:E14)</f>
        <v>24174000</v>
      </c>
    </row>
    <row r="16" spans="1:5" ht="13.5" thickBot="1" x14ac:dyDescent="0.25">
      <c r="A16" s="201"/>
      <c r="B16" s="201"/>
      <c r="C16" s="201"/>
      <c r="D16" s="201"/>
      <c r="E16" s="201"/>
    </row>
    <row r="17" spans="1:5" ht="15.2" customHeight="1" thickBot="1" x14ac:dyDescent="0.25">
      <c r="A17" s="454" t="s">
        <v>486</v>
      </c>
      <c r="B17" s="453" t="str">
        <f>+B7</f>
        <v>2019.</v>
      </c>
      <c r="C17" s="453" t="str">
        <f>+C7</f>
        <v>2020.</v>
      </c>
      <c r="D17" s="453" t="str">
        <f>+D7</f>
        <v>2020. után</v>
      </c>
      <c r="E17" s="452" t="s">
        <v>485</v>
      </c>
    </row>
    <row r="18" spans="1:5" x14ac:dyDescent="0.2">
      <c r="A18" s="451" t="s">
        <v>484</v>
      </c>
      <c r="B18" s="450">
        <v>526630</v>
      </c>
      <c r="C18" s="450"/>
      <c r="D18" s="450"/>
      <c r="E18" s="449">
        <f t="shared" ref="E18:E23" si="1">SUM(B18:D18)</f>
        <v>526630</v>
      </c>
    </row>
    <row r="19" spans="1:5" x14ac:dyDescent="0.2">
      <c r="A19" s="448" t="s">
        <v>483</v>
      </c>
      <c r="B19" s="446">
        <v>22775750</v>
      </c>
      <c r="C19" s="446"/>
      <c r="D19" s="446"/>
      <c r="E19" s="443">
        <f t="shared" si="1"/>
        <v>22775750</v>
      </c>
    </row>
    <row r="20" spans="1:5" x14ac:dyDescent="0.2">
      <c r="A20" s="447" t="s">
        <v>482</v>
      </c>
      <c r="B20" s="446">
        <v>121685</v>
      </c>
      <c r="C20" s="446"/>
      <c r="D20" s="446"/>
      <c r="E20" s="443">
        <f t="shared" si="1"/>
        <v>121685</v>
      </c>
    </row>
    <row r="21" spans="1:5" x14ac:dyDescent="0.2">
      <c r="A21" s="447" t="s">
        <v>481</v>
      </c>
      <c r="B21" s="446">
        <v>749935</v>
      </c>
      <c r="C21" s="446"/>
      <c r="D21" s="446"/>
      <c r="E21" s="443">
        <f t="shared" si="1"/>
        <v>749935</v>
      </c>
    </row>
    <row r="22" spans="1:5" x14ac:dyDescent="0.2">
      <c r="A22" s="462"/>
      <c r="B22" s="446"/>
      <c r="C22" s="446"/>
      <c r="D22" s="446"/>
      <c r="E22" s="443">
        <f t="shared" si="1"/>
        <v>0</v>
      </c>
    </row>
    <row r="23" spans="1:5" ht="13.5" thickBot="1" x14ac:dyDescent="0.25">
      <c r="A23" s="445"/>
      <c r="B23" s="444"/>
      <c r="C23" s="444"/>
      <c r="D23" s="444"/>
      <c r="E23" s="443">
        <f t="shared" si="1"/>
        <v>0</v>
      </c>
    </row>
    <row r="24" spans="1:5" ht="13.5" thickBot="1" x14ac:dyDescent="0.25">
      <c r="A24" s="442" t="s">
        <v>480</v>
      </c>
      <c r="B24" s="441">
        <f>SUM(B18:B23)</f>
        <v>24174000</v>
      </c>
      <c r="C24" s="441">
        <f>SUM(C18:C23)</f>
        <v>0</v>
      </c>
      <c r="D24" s="441">
        <f>SUM(D18:D23)</f>
        <v>0</v>
      </c>
      <c r="E24" s="440">
        <f>SUM(E18:E23)</f>
        <v>24174000</v>
      </c>
    </row>
    <row r="26" spans="1:5" ht="15.75" x14ac:dyDescent="0.25">
      <c r="A26" s="458" t="s">
        <v>500</v>
      </c>
      <c r="B26" s="521" t="s">
        <v>504</v>
      </c>
      <c r="C26" s="521"/>
      <c r="D26" s="521"/>
      <c r="E26" s="521"/>
    </row>
    <row r="27" spans="1:5" ht="14.25" thickBot="1" x14ac:dyDescent="0.3">
      <c r="D27" s="518" t="str">
        <f>D6</f>
        <v>Forintban!</v>
      </c>
      <c r="E27" s="518"/>
    </row>
    <row r="28" spans="1:5" ht="13.5" thickBot="1" x14ac:dyDescent="0.25">
      <c r="A28" s="454" t="s">
        <v>498</v>
      </c>
      <c r="B28" s="453" t="str">
        <f>+B17</f>
        <v>2019.</v>
      </c>
      <c r="C28" s="453" t="str">
        <f>+C17</f>
        <v>2020.</v>
      </c>
      <c r="D28" s="453" t="str">
        <f>+D17</f>
        <v>2020. után</v>
      </c>
      <c r="E28" s="452" t="s">
        <v>485</v>
      </c>
    </row>
    <row r="29" spans="1:5" x14ac:dyDescent="0.2">
      <c r="A29" s="451" t="s">
        <v>494</v>
      </c>
      <c r="B29" s="450">
        <v>9748593</v>
      </c>
      <c r="C29" s="450"/>
      <c r="D29" s="450"/>
      <c r="E29" s="449">
        <f t="shared" ref="E29:E35" si="2">SUM(B29:D29)</f>
        <v>9748593</v>
      </c>
    </row>
    <row r="30" spans="1:5" x14ac:dyDescent="0.2">
      <c r="A30" s="457" t="s">
        <v>492</v>
      </c>
      <c r="B30" s="456"/>
      <c r="C30" s="456"/>
      <c r="D30" s="456"/>
      <c r="E30" s="455">
        <f t="shared" si="2"/>
        <v>0</v>
      </c>
    </row>
    <row r="31" spans="1:5" x14ac:dyDescent="0.2">
      <c r="A31" s="447" t="s">
        <v>491</v>
      </c>
      <c r="B31" s="446">
        <v>49718704</v>
      </c>
      <c r="C31" s="446"/>
      <c r="D31" s="446"/>
      <c r="E31" s="443">
        <f t="shared" si="2"/>
        <v>49718704</v>
      </c>
    </row>
    <row r="32" spans="1:5" x14ac:dyDescent="0.2">
      <c r="A32" s="447" t="s">
        <v>490</v>
      </c>
      <c r="B32" s="446"/>
      <c r="C32" s="446"/>
      <c r="D32" s="446"/>
      <c r="E32" s="443">
        <f t="shared" si="2"/>
        <v>0</v>
      </c>
    </row>
    <row r="33" spans="1:5" x14ac:dyDescent="0.2">
      <c r="A33" s="447" t="s">
        <v>489</v>
      </c>
      <c r="B33" s="446"/>
      <c r="C33" s="446"/>
      <c r="D33" s="446"/>
      <c r="E33" s="443">
        <f t="shared" si="2"/>
        <v>0</v>
      </c>
    </row>
    <row r="34" spans="1:5" x14ac:dyDescent="0.2">
      <c r="A34" s="447" t="s">
        <v>488</v>
      </c>
      <c r="B34" s="446"/>
      <c r="C34" s="446"/>
      <c r="D34" s="446"/>
      <c r="E34" s="443">
        <f t="shared" si="2"/>
        <v>0</v>
      </c>
    </row>
    <row r="35" spans="1:5" ht="13.5" thickBot="1" x14ac:dyDescent="0.25">
      <c r="A35" s="445"/>
      <c r="B35" s="444"/>
      <c r="C35" s="444"/>
      <c r="D35" s="444"/>
      <c r="E35" s="443">
        <f t="shared" si="2"/>
        <v>0</v>
      </c>
    </row>
    <row r="36" spans="1:5" ht="13.5" thickBot="1" x14ac:dyDescent="0.25">
      <c r="A36" s="442" t="s">
        <v>487</v>
      </c>
      <c r="B36" s="441">
        <f>B29+SUM(B31:B35)</f>
        <v>59467297</v>
      </c>
      <c r="C36" s="441">
        <f>C29+SUM(C31:C35)</f>
        <v>0</v>
      </c>
      <c r="D36" s="441">
        <f>D29+SUM(D31:D35)</f>
        <v>0</v>
      </c>
      <c r="E36" s="440">
        <f>E29+SUM(E31:E35)</f>
        <v>59467297</v>
      </c>
    </row>
    <row r="37" spans="1:5" ht="13.5" thickBot="1" x14ac:dyDescent="0.25">
      <c r="A37" s="201"/>
      <c r="B37" s="201"/>
      <c r="C37" s="201"/>
      <c r="D37" s="201"/>
      <c r="E37" s="201"/>
    </row>
    <row r="38" spans="1:5" ht="13.5" thickBot="1" x14ac:dyDescent="0.25">
      <c r="A38" s="454" t="s">
        <v>486</v>
      </c>
      <c r="B38" s="453" t="str">
        <f>+B28</f>
        <v>2019.</v>
      </c>
      <c r="C38" s="453" t="str">
        <f>+C28</f>
        <v>2020.</v>
      </c>
      <c r="D38" s="453" t="str">
        <f>+D28</f>
        <v>2020. után</v>
      </c>
      <c r="E38" s="452" t="s">
        <v>485</v>
      </c>
    </row>
    <row r="39" spans="1:5" x14ac:dyDescent="0.2">
      <c r="A39" s="451" t="s">
        <v>484</v>
      </c>
      <c r="B39" s="450">
        <v>696189</v>
      </c>
      <c r="C39" s="450"/>
      <c r="D39" s="450"/>
      <c r="E39" s="449">
        <f>SUM(B39:D39)</f>
        <v>696189</v>
      </c>
    </row>
    <row r="40" spans="1:5" x14ac:dyDescent="0.2">
      <c r="A40" s="448" t="s">
        <v>483</v>
      </c>
      <c r="B40" s="446">
        <v>57449602</v>
      </c>
      <c r="C40" s="446"/>
      <c r="D40" s="446"/>
      <c r="E40" s="443">
        <f>SUM(B40:D40)</f>
        <v>57449602</v>
      </c>
    </row>
    <row r="41" spans="1:5" x14ac:dyDescent="0.2">
      <c r="A41" s="447" t="s">
        <v>482</v>
      </c>
      <c r="B41" s="446">
        <v>528589</v>
      </c>
      <c r="C41" s="446"/>
      <c r="D41" s="446"/>
      <c r="E41" s="443">
        <f>SUM(B41:D41)</f>
        <v>528589</v>
      </c>
    </row>
    <row r="42" spans="1:5" x14ac:dyDescent="0.2">
      <c r="A42" s="447" t="s">
        <v>481</v>
      </c>
      <c r="B42" s="446">
        <v>792917</v>
      </c>
      <c r="C42" s="446"/>
      <c r="D42" s="446"/>
      <c r="E42" s="443">
        <f>SUM(B42:D42)</f>
        <v>792917</v>
      </c>
    </row>
    <row r="43" spans="1:5" ht="13.5" thickBot="1" x14ac:dyDescent="0.25">
      <c r="A43" s="445"/>
      <c r="B43" s="444"/>
      <c r="C43" s="444"/>
      <c r="D43" s="444"/>
      <c r="E43" s="443">
        <f>SUM(B43:D43)</f>
        <v>0</v>
      </c>
    </row>
    <row r="44" spans="1:5" ht="13.5" thickBot="1" x14ac:dyDescent="0.25">
      <c r="A44" s="442" t="s">
        <v>480</v>
      </c>
      <c r="B44" s="441">
        <f>SUM(B39:B43)</f>
        <v>59467297</v>
      </c>
      <c r="C44" s="441">
        <f>SUM(C39:C43)</f>
        <v>0</v>
      </c>
      <c r="D44" s="441">
        <f>SUM(D39:D43)</f>
        <v>0</v>
      </c>
      <c r="E44" s="440">
        <f>SUM(E39:E43)</f>
        <v>59467297</v>
      </c>
    </row>
    <row r="45" spans="1:5" x14ac:dyDescent="0.2">
      <c r="A45" s="460"/>
      <c r="B45" s="459"/>
      <c r="C45" s="459"/>
      <c r="D45" s="459"/>
      <c r="E45" s="459"/>
    </row>
    <row r="46" spans="1:5" ht="15.75" x14ac:dyDescent="0.25">
      <c r="A46" s="458" t="s">
        <v>500</v>
      </c>
      <c r="B46" s="521" t="s">
        <v>503</v>
      </c>
      <c r="C46" s="521"/>
      <c r="D46" s="521"/>
      <c r="E46" s="521"/>
    </row>
    <row r="47" spans="1:5" ht="14.25" thickBot="1" x14ac:dyDescent="0.3">
      <c r="D47" s="518" t="s">
        <v>280</v>
      </c>
      <c r="E47" s="518"/>
    </row>
    <row r="48" spans="1:5" ht="13.5" thickBot="1" x14ac:dyDescent="0.25">
      <c r="A48" s="454" t="s">
        <v>498</v>
      </c>
      <c r="B48" s="461" t="s">
        <v>497</v>
      </c>
      <c r="C48" s="453" t="s">
        <v>496</v>
      </c>
      <c r="D48" s="453" t="s">
        <v>495</v>
      </c>
      <c r="E48" s="452" t="s">
        <v>485</v>
      </c>
    </row>
    <row r="49" spans="1:5" x14ac:dyDescent="0.2">
      <c r="A49" s="451" t="s">
        <v>494</v>
      </c>
      <c r="B49" s="450"/>
      <c r="C49" s="450"/>
      <c r="D49" s="450"/>
      <c r="E49" s="449">
        <f t="shared" ref="E49:E55" si="3">SUM(B49:D49)</f>
        <v>0</v>
      </c>
    </row>
    <row r="50" spans="1:5" x14ac:dyDescent="0.2">
      <c r="A50" s="457" t="s">
        <v>492</v>
      </c>
      <c r="B50" s="456"/>
      <c r="C50" s="456"/>
      <c r="D50" s="456"/>
      <c r="E50" s="455">
        <f t="shared" si="3"/>
        <v>0</v>
      </c>
    </row>
    <row r="51" spans="1:5" x14ac:dyDescent="0.2">
      <c r="A51" s="447" t="s">
        <v>491</v>
      </c>
      <c r="B51" s="446">
        <v>42165000</v>
      </c>
      <c r="C51" s="446"/>
      <c r="D51" s="446"/>
      <c r="E51" s="443">
        <f t="shared" si="3"/>
        <v>42165000</v>
      </c>
    </row>
    <row r="52" spans="1:5" x14ac:dyDescent="0.2">
      <c r="A52" s="447" t="s">
        <v>490</v>
      </c>
      <c r="B52" s="446"/>
      <c r="C52" s="446"/>
      <c r="D52" s="446"/>
      <c r="E52" s="443">
        <f t="shared" si="3"/>
        <v>0</v>
      </c>
    </row>
    <row r="53" spans="1:5" x14ac:dyDescent="0.2">
      <c r="A53" s="447" t="s">
        <v>489</v>
      </c>
      <c r="B53" s="446"/>
      <c r="C53" s="446"/>
      <c r="D53" s="446"/>
      <c r="E53" s="443">
        <f t="shared" si="3"/>
        <v>0</v>
      </c>
    </row>
    <row r="54" spans="1:5" x14ac:dyDescent="0.2">
      <c r="A54" s="447" t="s">
        <v>488</v>
      </c>
      <c r="B54" s="446"/>
      <c r="C54" s="446"/>
      <c r="D54" s="446"/>
      <c r="E54" s="443">
        <f t="shared" si="3"/>
        <v>0</v>
      </c>
    </row>
    <row r="55" spans="1:5" ht="13.5" thickBot="1" x14ac:dyDescent="0.25">
      <c r="A55" s="445"/>
      <c r="B55" s="444"/>
      <c r="C55" s="444"/>
      <c r="D55" s="444"/>
      <c r="E55" s="443">
        <f t="shared" si="3"/>
        <v>0</v>
      </c>
    </row>
    <row r="56" spans="1:5" ht="13.5" thickBot="1" x14ac:dyDescent="0.25">
      <c r="A56" s="442" t="s">
        <v>487</v>
      </c>
      <c r="B56" s="441">
        <f>B49+SUM(B51:B55)</f>
        <v>42165000</v>
      </c>
      <c r="C56" s="441">
        <f>C49+SUM(C51:C55)</f>
        <v>0</v>
      </c>
      <c r="D56" s="441">
        <f>D49+SUM(D51:D55)</f>
        <v>0</v>
      </c>
      <c r="E56" s="440">
        <f>E49+SUM(E51:E55)</f>
        <v>42165000</v>
      </c>
    </row>
    <row r="57" spans="1:5" ht="13.5" thickBot="1" x14ac:dyDescent="0.25">
      <c r="A57" s="201"/>
      <c r="B57" s="201"/>
      <c r="C57" s="201"/>
      <c r="D57" s="201"/>
      <c r="E57" s="201"/>
    </row>
    <row r="58" spans="1:5" ht="13.5" thickBot="1" x14ac:dyDescent="0.25">
      <c r="A58" s="454" t="s">
        <v>486</v>
      </c>
      <c r="B58" s="453" t="str">
        <f>+B48</f>
        <v>2019.</v>
      </c>
      <c r="C58" s="453" t="str">
        <f>+C48</f>
        <v>2020.</v>
      </c>
      <c r="D58" s="453" t="str">
        <f>+D48</f>
        <v>2020. után</v>
      </c>
      <c r="E58" s="452" t="s">
        <v>485</v>
      </c>
    </row>
    <row r="59" spans="1:5" x14ac:dyDescent="0.2">
      <c r="A59" s="451" t="s">
        <v>484</v>
      </c>
      <c r="B59" s="450"/>
      <c r="C59" s="450"/>
      <c r="D59" s="450"/>
      <c r="E59" s="449">
        <f>SUM(B59:D59)</f>
        <v>0</v>
      </c>
    </row>
    <row r="60" spans="1:5" x14ac:dyDescent="0.2">
      <c r="A60" s="448" t="s">
        <v>483</v>
      </c>
      <c r="B60" s="446">
        <v>42165000</v>
      </c>
      <c r="C60" s="446"/>
      <c r="D60" s="446"/>
      <c r="E60" s="443">
        <f>SUM(B60:D60)</f>
        <v>42165000</v>
      </c>
    </row>
    <row r="61" spans="1:5" x14ac:dyDescent="0.2">
      <c r="A61" s="447" t="s">
        <v>482</v>
      </c>
      <c r="B61" s="446"/>
      <c r="C61" s="446"/>
      <c r="D61" s="446"/>
      <c r="E61" s="443">
        <f>SUM(B61:D61)</f>
        <v>0</v>
      </c>
    </row>
    <row r="62" spans="1:5" x14ac:dyDescent="0.2">
      <c r="A62" s="447" t="s">
        <v>481</v>
      </c>
      <c r="B62" s="446"/>
      <c r="C62" s="446"/>
      <c r="D62" s="446"/>
      <c r="E62" s="443">
        <f>SUM(B62:D62)</f>
        <v>0</v>
      </c>
    </row>
    <row r="63" spans="1:5" ht="13.5" thickBot="1" x14ac:dyDescent="0.25">
      <c r="A63" s="445"/>
      <c r="B63" s="444"/>
      <c r="C63" s="444"/>
      <c r="D63" s="444"/>
      <c r="E63" s="443">
        <f>SUM(B63:D63)</f>
        <v>0</v>
      </c>
    </row>
    <row r="64" spans="1:5" ht="13.5" thickBot="1" x14ac:dyDescent="0.25">
      <c r="A64" s="442" t="s">
        <v>480</v>
      </c>
      <c r="B64" s="441">
        <f>SUM(B59:B63)</f>
        <v>42165000</v>
      </c>
      <c r="C64" s="441">
        <f>SUM(C59:C63)</f>
        <v>0</v>
      </c>
      <c r="D64" s="441">
        <f>SUM(D59:D63)</f>
        <v>0</v>
      </c>
      <c r="E64" s="440">
        <f>SUM(E59:E63)</f>
        <v>42165000</v>
      </c>
    </row>
    <row r="65" spans="1:5" x14ac:dyDescent="0.2">
      <c r="A65" s="460"/>
      <c r="B65" s="459"/>
      <c r="C65" s="459"/>
      <c r="D65" s="459"/>
      <c r="E65" s="459"/>
    </row>
    <row r="66" spans="1:5" ht="15.75" x14ac:dyDescent="0.25">
      <c r="A66" s="458" t="s">
        <v>500</v>
      </c>
      <c r="B66" s="521" t="s">
        <v>502</v>
      </c>
      <c r="C66" s="521"/>
      <c r="D66" s="521"/>
      <c r="E66" s="521"/>
    </row>
    <row r="67" spans="1:5" ht="14.25" thickBot="1" x14ac:dyDescent="0.3">
      <c r="D67" s="518" t="s">
        <v>280</v>
      </c>
      <c r="E67" s="518"/>
    </row>
    <row r="68" spans="1:5" ht="13.5" thickBot="1" x14ac:dyDescent="0.25">
      <c r="A68" s="454" t="s">
        <v>498</v>
      </c>
      <c r="B68" s="453" t="s">
        <v>497</v>
      </c>
      <c r="C68" s="453" t="s">
        <v>496</v>
      </c>
      <c r="D68" s="453" t="s">
        <v>495</v>
      </c>
      <c r="E68" s="452" t="s">
        <v>485</v>
      </c>
    </row>
    <row r="69" spans="1:5" x14ac:dyDescent="0.2">
      <c r="A69" s="451" t="s">
        <v>494</v>
      </c>
      <c r="B69" s="450"/>
      <c r="C69" s="450"/>
      <c r="D69" s="450"/>
      <c r="E69" s="449">
        <f t="shared" ref="E69:E75" si="4">SUM(B69:D69)</f>
        <v>0</v>
      </c>
    </row>
    <row r="70" spans="1:5" x14ac:dyDescent="0.2">
      <c r="A70" s="457" t="s">
        <v>492</v>
      </c>
      <c r="B70" s="456"/>
      <c r="C70" s="456"/>
      <c r="D70" s="456"/>
      <c r="E70" s="455">
        <f t="shared" si="4"/>
        <v>0</v>
      </c>
    </row>
    <row r="71" spans="1:5" x14ac:dyDescent="0.2">
      <c r="A71" s="447" t="s">
        <v>491</v>
      </c>
      <c r="B71" s="446">
        <v>3060382</v>
      </c>
      <c r="C71" s="446"/>
      <c r="D71" s="446"/>
      <c r="E71" s="443">
        <f t="shared" si="4"/>
        <v>3060382</v>
      </c>
    </row>
    <row r="72" spans="1:5" x14ac:dyDescent="0.2">
      <c r="A72" s="447" t="s">
        <v>490</v>
      </c>
      <c r="B72" s="446"/>
      <c r="C72" s="446"/>
      <c r="D72" s="446"/>
      <c r="E72" s="443">
        <f t="shared" si="4"/>
        <v>0</v>
      </c>
    </row>
    <row r="73" spans="1:5" x14ac:dyDescent="0.2">
      <c r="A73" s="447" t="s">
        <v>489</v>
      </c>
      <c r="B73" s="446"/>
      <c r="C73" s="446"/>
      <c r="D73" s="446"/>
      <c r="E73" s="443">
        <f t="shared" si="4"/>
        <v>0</v>
      </c>
    </row>
    <row r="74" spans="1:5" x14ac:dyDescent="0.2">
      <c r="A74" s="447" t="s">
        <v>488</v>
      </c>
      <c r="B74" s="446"/>
      <c r="C74" s="446"/>
      <c r="D74" s="446"/>
      <c r="E74" s="443">
        <f t="shared" si="4"/>
        <v>0</v>
      </c>
    </row>
    <row r="75" spans="1:5" ht="13.5" thickBot="1" x14ac:dyDescent="0.25">
      <c r="A75" s="445"/>
      <c r="B75" s="444"/>
      <c r="C75" s="444"/>
      <c r="D75" s="444"/>
      <c r="E75" s="443">
        <f t="shared" si="4"/>
        <v>0</v>
      </c>
    </row>
    <row r="76" spans="1:5" ht="13.5" thickBot="1" x14ac:dyDescent="0.25">
      <c r="A76" s="442" t="s">
        <v>487</v>
      </c>
      <c r="B76" s="441">
        <f>B69+SUM(B71:B75)</f>
        <v>3060382</v>
      </c>
      <c r="C76" s="441">
        <f>C69+SUM(C71:C75)</f>
        <v>0</v>
      </c>
      <c r="D76" s="441">
        <f>D69+SUM(D71:D75)</f>
        <v>0</v>
      </c>
      <c r="E76" s="440">
        <f>E69+SUM(E71:E75)</f>
        <v>3060382</v>
      </c>
    </row>
    <row r="77" spans="1:5" ht="13.5" thickBot="1" x14ac:dyDescent="0.25">
      <c r="A77" s="201"/>
      <c r="B77" s="201"/>
      <c r="C77" s="201"/>
      <c r="D77" s="201"/>
      <c r="E77" s="201"/>
    </row>
    <row r="78" spans="1:5" ht="13.5" thickBot="1" x14ac:dyDescent="0.25">
      <c r="A78" s="454" t="s">
        <v>486</v>
      </c>
      <c r="B78" s="453" t="str">
        <f>+B68</f>
        <v>2019.</v>
      </c>
      <c r="C78" s="453" t="str">
        <f>+C68</f>
        <v>2020.</v>
      </c>
      <c r="D78" s="453" t="str">
        <f>+D68</f>
        <v>2020. után</v>
      </c>
      <c r="E78" s="452" t="s">
        <v>485</v>
      </c>
    </row>
    <row r="79" spans="1:5" x14ac:dyDescent="0.2">
      <c r="A79" s="451" t="s">
        <v>484</v>
      </c>
      <c r="B79" s="450"/>
      <c r="C79" s="450"/>
      <c r="D79" s="450"/>
      <c r="E79" s="449">
        <f>SUM(B79:D79)</f>
        <v>0</v>
      </c>
    </row>
    <row r="80" spans="1:5" x14ac:dyDescent="0.2">
      <c r="A80" s="448" t="s">
        <v>483</v>
      </c>
      <c r="B80" s="446">
        <v>3060382</v>
      </c>
      <c r="C80" s="446"/>
      <c r="D80" s="446"/>
      <c r="E80" s="443">
        <f>SUM(B80:D80)</f>
        <v>3060382</v>
      </c>
    </row>
    <row r="81" spans="1:5" x14ac:dyDescent="0.2">
      <c r="A81" s="447" t="s">
        <v>482</v>
      </c>
      <c r="B81" s="446"/>
      <c r="C81" s="446"/>
      <c r="D81" s="446"/>
      <c r="E81" s="443">
        <f>SUM(B81:D81)</f>
        <v>0</v>
      </c>
    </row>
    <row r="82" spans="1:5" x14ac:dyDescent="0.2">
      <c r="A82" s="447" t="s">
        <v>481</v>
      </c>
      <c r="B82" s="446"/>
      <c r="C82" s="446"/>
      <c r="D82" s="446"/>
      <c r="E82" s="443">
        <f>SUM(B82:D82)</f>
        <v>0</v>
      </c>
    </row>
    <row r="83" spans="1:5" ht="13.5" thickBot="1" x14ac:dyDescent="0.25">
      <c r="A83" s="445"/>
      <c r="B83" s="444"/>
      <c r="C83" s="444"/>
      <c r="D83" s="444"/>
      <c r="E83" s="443">
        <f>SUM(B83:D83)</f>
        <v>0</v>
      </c>
    </row>
    <row r="84" spans="1:5" ht="13.5" thickBot="1" x14ac:dyDescent="0.25">
      <c r="A84" s="442" t="s">
        <v>480</v>
      </c>
      <c r="B84" s="441">
        <f>SUM(B79:B83)</f>
        <v>3060382</v>
      </c>
      <c r="C84" s="441">
        <f>SUM(C79:C83)</f>
        <v>0</v>
      </c>
      <c r="D84" s="441">
        <f>SUM(D79:D83)</f>
        <v>0</v>
      </c>
      <c r="E84" s="440">
        <f>SUM(E79:E83)</f>
        <v>3060382</v>
      </c>
    </row>
    <row r="85" spans="1:5" x14ac:dyDescent="0.2">
      <c r="A85" s="135"/>
      <c r="B85" s="135"/>
      <c r="C85" s="135"/>
      <c r="D85" s="135"/>
      <c r="E85" s="135"/>
    </row>
    <row r="86" spans="1:5" ht="15.75" x14ac:dyDescent="0.25">
      <c r="A86" s="458" t="s">
        <v>500</v>
      </c>
      <c r="B86" s="521" t="s">
        <v>501</v>
      </c>
      <c r="C86" s="521"/>
      <c r="D86" s="521"/>
      <c r="E86" s="521"/>
    </row>
    <row r="87" spans="1:5" ht="14.25" thickBot="1" x14ac:dyDescent="0.3">
      <c r="D87" s="518" t="s">
        <v>280</v>
      </c>
      <c r="E87" s="518"/>
    </row>
    <row r="88" spans="1:5" ht="13.5" thickBot="1" x14ac:dyDescent="0.25">
      <c r="A88" s="454" t="s">
        <v>498</v>
      </c>
      <c r="B88" s="453" t="s">
        <v>497</v>
      </c>
      <c r="C88" s="453" t="s">
        <v>496</v>
      </c>
      <c r="D88" s="453" t="s">
        <v>495</v>
      </c>
      <c r="E88" s="452" t="s">
        <v>485</v>
      </c>
    </row>
    <row r="89" spans="1:5" x14ac:dyDescent="0.2">
      <c r="A89" s="451" t="s">
        <v>494</v>
      </c>
      <c r="B89" s="450"/>
      <c r="C89" s="450"/>
      <c r="D89" s="450"/>
      <c r="E89" s="449"/>
    </row>
    <row r="90" spans="1:5" x14ac:dyDescent="0.2">
      <c r="A90" s="457" t="s">
        <v>492</v>
      </c>
      <c r="B90" s="456"/>
      <c r="C90" s="456"/>
      <c r="D90" s="456"/>
      <c r="E90" s="455">
        <f t="shared" ref="E90:E95" si="5">SUM(B90:D90)</f>
        <v>0</v>
      </c>
    </row>
    <row r="91" spans="1:5" x14ac:dyDescent="0.2">
      <c r="A91" s="447" t="s">
        <v>491</v>
      </c>
      <c r="B91" s="446">
        <v>42044450</v>
      </c>
      <c r="C91" s="446"/>
      <c r="D91" s="446"/>
      <c r="E91" s="443">
        <f t="shared" si="5"/>
        <v>42044450</v>
      </c>
    </row>
    <row r="92" spans="1:5" x14ac:dyDescent="0.2">
      <c r="A92" s="447" t="s">
        <v>490</v>
      </c>
      <c r="B92" s="446"/>
      <c r="C92" s="446"/>
      <c r="D92" s="446"/>
      <c r="E92" s="443">
        <f t="shared" si="5"/>
        <v>0</v>
      </c>
    </row>
    <row r="93" spans="1:5" x14ac:dyDescent="0.2">
      <c r="A93" s="447" t="s">
        <v>489</v>
      </c>
      <c r="B93" s="446"/>
      <c r="C93" s="446"/>
      <c r="D93" s="446"/>
      <c r="E93" s="443">
        <f t="shared" si="5"/>
        <v>0</v>
      </c>
    </row>
    <row r="94" spans="1:5" x14ac:dyDescent="0.2">
      <c r="A94" s="447" t="s">
        <v>488</v>
      </c>
      <c r="B94" s="446"/>
      <c r="C94" s="446"/>
      <c r="D94" s="446"/>
      <c r="E94" s="443">
        <f t="shared" si="5"/>
        <v>0</v>
      </c>
    </row>
    <row r="95" spans="1:5" ht="13.5" thickBot="1" x14ac:dyDescent="0.25">
      <c r="A95" s="445"/>
      <c r="B95" s="444"/>
      <c r="C95" s="444"/>
      <c r="D95" s="444"/>
      <c r="E95" s="443">
        <f t="shared" si="5"/>
        <v>0</v>
      </c>
    </row>
    <row r="96" spans="1:5" ht="13.5" thickBot="1" x14ac:dyDescent="0.25">
      <c r="A96" s="442" t="s">
        <v>487</v>
      </c>
      <c r="B96" s="441">
        <f>B89+SUM(B91:B95)</f>
        <v>42044450</v>
      </c>
      <c r="C96" s="441">
        <f>C89+SUM(C91:C95)</f>
        <v>0</v>
      </c>
      <c r="D96" s="441">
        <f>D89+SUM(D91:D95)</f>
        <v>0</v>
      </c>
      <c r="E96" s="440">
        <f>E89+SUM(E91:E95)</f>
        <v>42044450</v>
      </c>
    </row>
    <row r="97" spans="1:11" ht="13.5" thickBot="1" x14ac:dyDescent="0.25">
      <c r="A97" s="201"/>
      <c r="B97" s="201"/>
      <c r="C97" s="201"/>
      <c r="D97" s="201"/>
      <c r="E97" s="201"/>
    </row>
    <row r="98" spans="1:11" ht="13.5" thickBot="1" x14ac:dyDescent="0.25">
      <c r="A98" s="454" t="s">
        <v>486</v>
      </c>
      <c r="B98" s="453" t="str">
        <f>+B88</f>
        <v>2019.</v>
      </c>
      <c r="C98" s="453" t="str">
        <f>+C88</f>
        <v>2020.</v>
      </c>
      <c r="D98" s="453" t="str">
        <f>+D88</f>
        <v>2020. után</v>
      </c>
      <c r="E98" s="452" t="s">
        <v>485</v>
      </c>
    </row>
    <row r="99" spans="1:11" x14ac:dyDescent="0.2">
      <c r="A99" s="451" t="s">
        <v>484</v>
      </c>
      <c r="B99" s="450"/>
      <c r="C99" s="450"/>
      <c r="D99" s="450"/>
      <c r="E99" s="449">
        <f>SUM(B99:D99)</f>
        <v>0</v>
      </c>
    </row>
    <row r="100" spans="1:11" x14ac:dyDescent="0.2">
      <c r="A100" s="448" t="s">
        <v>483</v>
      </c>
      <c r="B100" s="446">
        <v>39450000</v>
      </c>
      <c r="C100" s="446"/>
      <c r="D100" s="446"/>
      <c r="E100" s="443">
        <f>SUM(B100:D100)</f>
        <v>39450000</v>
      </c>
    </row>
    <row r="101" spans="1:11" x14ac:dyDescent="0.2">
      <c r="A101" s="447" t="s">
        <v>482</v>
      </c>
      <c r="B101" s="446">
        <v>565150</v>
      </c>
      <c r="C101" s="446"/>
      <c r="D101" s="446"/>
      <c r="E101" s="443">
        <f>SUM(B101:D101)</f>
        <v>565150</v>
      </c>
    </row>
    <row r="102" spans="1:11" x14ac:dyDescent="0.2">
      <c r="A102" s="447" t="s">
        <v>481</v>
      </c>
      <c r="B102" s="446">
        <v>2029300</v>
      </c>
      <c r="C102" s="446"/>
      <c r="D102" s="446"/>
      <c r="E102" s="443">
        <f>SUM(B102:D102)</f>
        <v>2029300</v>
      </c>
    </row>
    <row r="103" spans="1:11" ht="13.5" thickBot="1" x14ac:dyDescent="0.25">
      <c r="A103" s="445"/>
      <c r="B103" s="444"/>
      <c r="C103" s="444"/>
      <c r="D103" s="444"/>
      <c r="E103" s="443">
        <f>SUM(B103:D103)</f>
        <v>0</v>
      </c>
    </row>
    <row r="104" spans="1:11" ht="13.5" thickBot="1" x14ac:dyDescent="0.25">
      <c r="A104" s="442" t="s">
        <v>480</v>
      </c>
      <c r="B104" s="441">
        <f>SUM(B99:B103)</f>
        <v>42044450</v>
      </c>
      <c r="C104" s="441">
        <f>SUM(C99:C103)</f>
        <v>0</v>
      </c>
      <c r="D104" s="441">
        <f>SUM(D99:D103)</f>
        <v>0</v>
      </c>
      <c r="E104" s="440">
        <f>SUM(E99:E103)</f>
        <v>42044450</v>
      </c>
    </row>
    <row r="105" spans="1:11" x14ac:dyDescent="0.2">
      <c r="A105" s="135"/>
      <c r="B105" s="135"/>
      <c r="C105" s="135"/>
      <c r="D105" s="135"/>
      <c r="E105" s="135"/>
    </row>
    <row r="106" spans="1:11" x14ac:dyDescent="0.2">
      <c r="A106" s="135"/>
      <c r="B106" s="135"/>
      <c r="C106" s="135"/>
      <c r="D106" s="135"/>
      <c r="E106" s="135"/>
    </row>
    <row r="107" spans="1:11" ht="15.75" x14ac:dyDescent="0.25">
      <c r="A107" s="458" t="s">
        <v>500</v>
      </c>
      <c r="B107" s="521" t="s">
        <v>499</v>
      </c>
      <c r="C107" s="521"/>
      <c r="D107" s="521"/>
      <c r="E107" s="521"/>
    </row>
    <row r="108" spans="1:11" ht="14.25" thickBot="1" x14ac:dyDescent="0.3">
      <c r="D108" s="518" t="s">
        <v>280</v>
      </c>
      <c r="E108" s="518"/>
    </row>
    <row r="109" spans="1:11" ht="13.5" thickBot="1" x14ac:dyDescent="0.25">
      <c r="A109" s="454" t="s">
        <v>498</v>
      </c>
      <c r="B109" s="453" t="s">
        <v>497</v>
      </c>
      <c r="C109" s="453" t="s">
        <v>496</v>
      </c>
      <c r="D109" s="453" t="s">
        <v>495</v>
      </c>
      <c r="E109" s="452" t="s">
        <v>485</v>
      </c>
    </row>
    <row r="110" spans="1:11" x14ac:dyDescent="0.2">
      <c r="A110" s="451" t="s">
        <v>494</v>
      </c>
      <c r="B110" s="450"/>
      <c r="C110" s="450"/>
      <c r="D110" s="450"/>
      <c r="E110" s="449">
        <f t="shared" ref="E110:E116" si="6">SUM(B110:D110)</f>
        <v>0</v>
      </c>
      <c r="K110" s="136" t="s">
        <v>493</v>
      </c>
    </row>
    <row r="111" spans="1:11" x14ac:dyDescent="0.2">
      <c r="A111" s="457" t="s">
        <v>492</v>
      </c>
      <c r="B111" s="456"/>
      <c r="C111" s="456"/>
      <c r="D111" s="456"/>
      <c r="E111" s="455">
        <f t="shared" si="6"/>
        <v>0</v>
      </c>
    </row>
    <row r="112" spans="1:11" x14ac:dyDescent="0.2">
      <c r="A112" s="447" t="s">
        <v>491</v>
      </c>
      <c r="B112" s="446">
        <v>33011967</v>
      </c>
      <c r="C112" s="446"/>
      <c r="D112" s="446"/>
      <c r="E112" s="443">
        <f t="shared" si="6"/>
        <v>33011967</v>
      </c>
    </row>
    <row r="113" spans="1:5" x14ac:dyDescent="0.2">
      <c r="A113" s="447" t="s">
        <v>490</v>
      </c>
      <c r="B113" s="446"/>
      <c r="C113" s="446"/>
      <c r="D113" s="446"/>
      <c r="E113" s="443">
        <f t="shared" si="6"/>
        <v>0</v>
      </c>
    </row>
    <row r="114" spans="1:5" x14ac:dyDescent="0.2">
      <c r="A114" s="447" t="s">
        <v>489</v>
      </c>
      <c r="B114" s="446"/>
      <c r="C114" s="446"/>
      <c r="D114" s="446"/>
      <c r="E114" s="443">
        <f t="shared" si="6"/>
        <v>0</v>
      </c>
    </row>
    <row r="115" spans="1:5" x14ac:dyDescent="0.2">
      <c r="A115" s="447" t="s">
        <v>488</v>
      </c>
      <c r="B115" s="446"/>
      <c r="C115" s="446"/>
      <c r="D115" s="446"/>
      <c r="E115" s="443">
        <f t="shared" si="6"/>
        <v>0</v>
      </c>
    </row>
    <row r="116" spans="1:5" ht="13.5" thickBot="1" x14ac:dyDescent="0.25">
      <c r="A116" s="445"/>
      <c r="B116" s="444"/>
      <c r="C116" s="444"/>
      <c r="D116" s="444"/>
      <c r="E116" s="443">
        <f t="shared" si="6"/>
        <v>0</v>
      </c>
    </row>
    <row r="117" spans="1:5" ht="13.5" thickBot="1" x14ac:dyDescent="0.25">
      <c r="A117" s="442" t="s">
        <v>487</v>
      </c>
      <c r="B117" s="441">
        <f>B110+SUM(B112:B116)</f>
        <v>33011967</v>
      </c>
      <c r="C117" s="441">
        <f>C110+SUM(C112:C116)</f>
        <v>0</v>
      </c>
      <c r="D117" s="441">
        <f>D110+SUM(D112:D116)</f>
        <v>0</v>
      </c>
      <c r="E117" s="440">
        <f>E110+SUM(E112:E116)</f>
        <v>33011967</v>
      </c>
    </row>
    <row r="118" spans="1:5" ht="13.5" thickBot="1" x14ac:dyDescent="0.25">
      <c r="A118" s="201"/>
      <c r="B118" s="201"/>
      <c r="C118" s="201"/>
      <c r="D118" s="201"/>
      <c r="E118" s="201"/>
    </row>
    <row r="119" spans="1:5" ht="13.5" thickBot="1" x14ac:dyDescent="0.25">
      <c r="A119" s="454" t="s">
        <v>486</v>
      </c>
      <c r="B119" s="453" t="str">
        <f>+B109</f>
        <v>2019.</v>
      </c>
      <c r="C119" s="453" t="str">
        <f>+C109</f>
        <v>2020.</v>
      </c>
      <c r="D119" s="453" t="str">
        <f>+D109</f>
        <v>2020. után</v>
      </c>
      <c r="E119" s="452" t="s">
        <v>485</v>
      </c>
    </row>
    <row r="120" spans="1:5" x14ac:dyDescent="0.2">
      <c r="A120" s="451" t="s">
        <v>484</v>
      </c>
      <c r="B120" s="450"/>
      <c r="C120" s="450"/>
      <c r="D120" s="450"/>
      <c r="E120" s="449">
        <f>SUM(B120:D120)</f>
        <v>0</v>
      </c>
    </row>
    <row r="121" spans="1:5" x14ac:dyDescent="0.2">
      <c r="A121" s="448" t="s">
        <v>483</v>
      </c>
      <c r="B121" s="446">
        <v>25134597</v>
      </c>
      <c r="C121" s="446"/>
      <c r="D121" s="446"/>
      <c r="E121" s="443">
        <f>SUM(B121:D121)</f>
        <v>25134597</v>
      </c>
    </row>
    <row r="122" spans="1:5" x14ac:dyDescent="0.2">
      <c r="A122" s="447" t="s">
        <v>482</v>
      </c>
      <c r="B122" s="446">
        <v>5000820</v>
      </c>
      <c r="C122" s="446"/>
      <c r="D122" s="446"/>
      <c r="E122" s="443">
        <f>SUM(B122:D122)</f>
        <v>5000820</v>
      </c>
    </row>
    <row r="123" spans="1:5" x14ac:dyDescent="0.2">
      <c r="A123" s="447" t="s">
        <v>481</v>
      </c>
      <c r="B123" s="446">
        <v>2876550</v>
      </c>
      <c r="C123" s="446"/>
      <c r="D123" s="446"/>
      <c r="E123" s="443">
        <f>SUM(B123:D123)</f>
        <v>2876550</v>
      </c>
    </row>
    <row r="124" spans="1:5" ht="13.5" thickBot="1" x14ac:dyDescent="0.25">
      <c r="A124" s="445"/>
      <c r="B124" s="444"/>
      <c r="C124" s="444"/>
      <c r="D124" s="444"/>
      <c r="E124" s="443">
        <f>SUM(B124:D124)</f>
        <v>0</v>
      </c>
    </row>
    <row r="125" spans="1:5" ht="13.5" thickBot="1" x14ac:dyDescent="0.25">
      <c r="A125" s="442" t="s">
        <v>480</v>
      </c>
      <c r="B125" s="441">
        <f>SUM(B120:B124)</f>
        <v>33011967</v>
      </c>
      <c r="C125" s="441">
        <f>SUM(C120:C124)</f>
        <v>0</v>
      </c>
      <c r="D125" s="441">
        <f>SUM(D120:D124)</f>
        <v>0</v>
      </c>
      <c r="E125" s="440">
        <f>SUM(E120:E124)</f>
        <v>33011967</v>
      </c>
    </row>
    <row r="126" spans="1:5" x14ac:dyDescent="0.2">
      <c r="A126" s="135"/>
      <c r="B126" s="135"/>
      <c r="C126" s="135"/>
      <c r="D126" s="135"/>
      <c r="E126" s="135"/>
    </row>
    <row r="127" spans="1:5" x14ac:dyDescent="0.2">
      <c r="A127" s="135"/>
      <c r="B127" s="135"/>
      <c r="C127" s="135"/>
      <c r="D127" s="135"/>
      <c r="E127" s="135"/>
    </row>
    <row r="128" spans="1:5" x14ac:dyDescent="0.2">
      <c r="A128" s="135"/>
      <c r="B128" s="135"/>
      <c r="C128" s="135"/>
      <c r="D128" s="135"/>
      <c r="E128" s="135"/>
    </row>
    <row r="129" spans="1:5" x14ac:dyDescent="0.2">
      <c r="A129" s="135"/>
      <c r="B129" s="135"/>
      <c r="C129" s="135"/>
      <c r="D129" s="135"/>
      <c r="E129" s="135"/>
    </row>
    <row r="130" spans="1:5" x14ac:dyDescent="0.2">
      <c r="A130" s="135"/>
      <c r="B130" s="135"/>
      <c r="C130" s="135"/>
      <c r="D130" s="135"/>
      <c r="E130" s="135"/>
    </row>
    <row r="131" spans="1:5" x14ac:dyDescent="0.2">
      <c r="A131" s="135"/>
      <c r="B131" s="135"/>
      <c r="C131" s="135"/>
      <c r="D131" s="135"/>
      <c r="E131" s="135"/>
    </row>
    <row r="132" spans="1:5" x14ac:dyDescent="0.2">
      <c r="A132" s="135"/>
      <c r="B132" s="135"/>
      <c r="C132" s="135"/>
      <c r="D132" s="135"/>
      <c r="E132" s="135"/>
    </row>
    <row r="133" spans="1:5" x14ac:dyDescent="0.2">
      <c r="A133" s="135"/>
      <c r="B133" s="135"/>
      <c r="C133" s="135"/>
      <c r="D133" s="135"/>
      <c r="E133" s="135"/>
    </row>
    <row r="134" spans="1:5" x14ac:dyDescent="0.2">
      <c r="A134" s="135"/>
      <c r="B134" s="135"/>
      <c r="C134" s="135"/>
      <c r="D134" s="135"/>
      <c r="E134" s="135"/>
    </row>
    <row r="135" spans="1:5" x14ac:dyDescent="0.2">
      <c r="A135" s="135"/>
      <c r="B135" s="135"/>
      <c r="C135" s="135"/>
      <c r="D135" s="135"/>
      <c r="E135" s="135"/>
    </row>
    <row r="136" spans="1:5" x14ac:dyDescent="0.2">
      <c r="A136" s="135"/>
      <c r="B136" s="135"/>
      <c r="C136" s="135"/>
      <c r="D136" s="135"/>
      <c r="E136" s="135"/>
    </row>
    <row r="137" spans="1:5" x14ac:dyDescent="0.2">
      <c r="A137" s="135"/>
      <c r="B137" s="135"/>
      <c r="C137" s="135"/>
      <c r="D137" s="135"/>
      <c r="E137" s="135"/>
    </row>
    <row r="138" spans="1:5" x14ac:dyDescent="0.2">
      <c r="A138" s="135"/>
      <c r="B138" s="135"/>
      <c r="C138" s="135"/>
      <c r="D138" s="135"/>
      <c r="E138" s="135"/>
    </row>
    <row r="139" spans="1:5" x14ac:dyDescent="0.2">
      <c r="A139" s="135"/>
      <c r="B139" s="135"/>
      <c r="C139" s="135"/>
      <c r="D139" s="135"/>
      <c r="E139" s="135"/>
    </row>
    <row r="140" spans="1:5" x14ac:dyDescent="0.2">
      <c r="A140" s="135"/>
      <c r="B140" s="135"/>
      <c r="C140" s="135"/>
      <c r="D140" s="135"/>
      <c r="E140" s="135"/>
    </row>
    <row r="141" spans="1:5" x14ac:dyDescent="0.2">
      <c r="A141" s="135"/>
      <c r="B141" s="135"/>
      <c r="C141" s="135"/>
      <c r="D141" s="135"/>
      <c r="E141" s="135"/>
    </row>
    <row r="142" spans="1:5" x14ac:dyDescent="0.2">
      <c r="A142" s="135"/>
      <c r="B142" s="135"/>
      <c r="C142" s="135"/>
      <c r="D142" s="135"/>
      <c r="E142" s="135"/>
    </row>
    <row r="143" spans="1:5" x14ac:dyDescent="0.2">
      <c r="A143" s="135"/>
      <c r="B143" s="135"/>
      <c r="C143" s="135"/>
      <c r="D143" s="135"/>
      <c r="E143" s="135"/>
    </row>
    <row r="144" spans="1:5" x14ac:dyDescent="0.2">
      <c r="A144" s="135"/>
      <c r="B144" s="135"/>
      <c r="C144" s="135"/>
      <c r="D144" s="135"/>
      <c r="E144" s="135"/>
    </row>
    <row r="145" spans="1:5" x14ac:dyDescent="0.2">
      <c r="A145" s="135"/>
      <c r="B145" s="135"/>
      <c r="C145" s="135"/>
      <c r="D145" s="135"/>
      <c r="E145" s="135"/>
    </row>
    <row r="146" spans="1:5" x14ac:dyDescent="0.2">
      <c r="A146" s="135"/>
      <c r="B146" s="135"/>
      <c r="C146" s="135"/>
      <c r="D146" s="135"/>
      <c r="E146" s="135"/>
    </row>
    <row r="147" spans="1:5" x14ac:dyDescent="0.2">
      <c r="A147" s="135"/>
      <c r="B147" s="135"/>
      <c r="C147" s="135"/>
      <c r="D147" s="135"/>
      <c r="E147" s="135"/>
    </row>
    <row r="148" spans="1:5" x14ac:dyDescent="0.2">
      <c r="A148" s="135"/>
      <c r="B148" s="135"/>
      <c r="C148" s="135"/>
      <c r="D148" s="135"/>
      <c r="E148" s="135"/>
    </row>
    <row r="149" spans="1:5" x14ac:dyDescent="0.2">
      <c r="A149" s="135"/>
      <c r="B149" s="135"/>
      <c r="C149" s="135"/>
      <c r="D149" s="135"/>
      <c r="E149" s="135"/>
    </row>
    <row r="150" spans="1:5" x14ac:dyDescent="0.2">
      <c r="A150" s="135"/>
      <c r="B150" s="135"/>
      <c r="C150" s="135"/>
      <c r="D150" s="135"/>
      <c r="E150" s="135"/>
    </row>
    <row r="151" spans="1:5" x14ac:dyDescent="0.2">
      <c r="A151" s="135"/>
      <c r="B151" s="135"/>
      <c r="C151" s="135"/>
      <c r="D151" s="135"/>
      <c r="E151" s="135"/>
    </row>
    <row r="152" spans="1:5" x14ac:dyDescent="0.2">
      <c r="A152" s="135"/>
      <c r="B152" s="135"/>
      <c r="C152" s="135"/>
      <c r="D152" s="135"/>
      <c r="E152" s="135"/>
    </row>
    <row r="153" spans="1:5" x14ac:dyDescent="0.2">
      <c r="A153" s="135"/>
      <c r="B153" s="135"/>
      <c r="C153" s="135"/>
      <c r="D153" s="135"/>
      <c r="E153" s="135"/>
    </row>
    <row r="154" spans="1:5" x14ac:dyDescent="0.2">
      <c r="A154" s="135"/>
      <c r="B154" s="135"/>
      <c r="C154" s="135"/>
      <c r="D154" s="135"/>
      <c r="E154" s="135"/>
    </row>
    <row r="155" spans="1:5" x14ac:dyDescent="0.2">
      <c r="A155" s="135"/>
      <c r="B155" s="135"/>
      <c r="C155" s="135"/>
      <c r="D155" s="135"/>
      <c r="E155" s="135"/>
    </row>
    <row r="156" spans="1:5" x14ac:dyDescent="0.2">
      <c r="A156" s="135"/>
      <c r="B156" s="135"/>
      <c r="C156" s="135"/>
      <c r="D156" s="135"/>
      <c r="E156" s="135"/>
    </row>
    <row r="157" spans="1:5" x14ac:dyDescent="0.2">
      <c r="A157" s="135"/>
      <c r="B157" s="135"/>
      <c r="C157" s="135"/>
      <c r="D157" s="135"/>
      <c r="E157" s="135"/>
    </row>
    <row r="158" spans="1:5" x14ac:dyDescent="0.2">
      <c r="A158" s="135"/>
      <c r="B158" s="135"/>
      <c r="C158" s="135"/>
      <c r="D158" s="135"/>
      <c r="E158" s="135"/>
    </row>
    <row r="159" spans="1:5" x14ac:dyDescent="0.2">
      <c r="A159" s="135"/>
      <c r="B159" s="135"/>
      <c r="C159" s="135"/>
      <c r="D159" s="135"/>
      <c r="E159" s="135"/>
    </row>
    <row r="160" spans="1:5" x14ac:dyDescent="0.2">
      <c r="A160" s="135"/>
      <c r="B160" s="135"/>
      <c r="C160" s="135"/>
      <c r="D160" s="135"/>
      <c r="E160" s="135"/>
    </row>
    <row r="161" spans="1:5" x14ac:dyDescent="0.2">
      <c r="A161" s="135"/>
      <c r="B161" s="135"/>
      <c r="C161" s="135"/>
      <c r="D161" s="135"/>
      <c r="E161" s="135"/>
    </row>
    <row r="162" spans="1:5" x14ac:dyDescent="0.2">
      <c r="A162" s="135"/>
      <c r="B162" s="135"/>
      <c r="C162" s="135"/>
      <c r="D162" s="135"/>
      <c r="E162" s="135"/>
    </row>
    <row r="163" spans="1:5" x14ac:dyDescent="0.2">
      <c r="A163" s="135"/>
      <c r="B163" s="135"/>
      <c r="C163" s="135"/>
      <c r="D163" s="135"/>
      <c r="E163" s="135"/>
    </row>
    <row r="164" spans="1:5" x14ac:dyDescent="0.2">
      <c r="A164" s="135"/>
      <c r="B164" s="135"/>
      <c r="C164" s="135"/>
      <c r="D164" s="135"/>
      <c r="E164" s="135"/>
    </row>
    <row r="165" spans="1:5" x14ac:dyDescent="0.2">
      <c r="A165" s="135"/>
      <c r="B165" s="135"/>
      <c r="C165" s="135"/>
      <c r="D165" s="135"/>
      <c r="E165" s="135"/>
    </row>
    <row r="166" spans="1:5" x14ac:dyDescent="0.2">
      <c r="A166" s="135"/>
      <c r="B166" s="135"/>
      <c r="C166" s="135"/>
      <c r="D166" s="135"/>
      <c r="E166" s="135"/>
    </row>
    <row r="167" spans="1:5" x14ac:dyDescent="0.2">
      <c r="A167" s="135"/>
      <c r="B167" s="135"/>
      <c r="C167" s="135"/>
      <c r="D167" s="135"/>
      <c r="E167" s="135"/>
    </row>
    <row r="168" spans="1:5" x14ac:dyDescent="0.2">
      <c r="A168" s="135"/>
      <c r="B168" s="135"/>
      <c r="C168" s="135"/>
      <c r="D168" s="135"/>
      <c r="E168" s="135"/>
    </row>
    <row r="169" spans="1:5" x14ac:dyDescent="0.2">
      <c r="A169" s="135"/>
      <c r="B169" s="135"/>
      <c r="C169" s="135"/>
      <c r="D169" s="135"/>
      <c r="E169" s="135"/>
    </row>
    <row r="170" spans="1:5" x14ac:dyDescent="0.2">
      <c r="A170" s="135"/>
      <c r="B170" s="135"/>
      <c r="C170" s="135"/>
      <c r="D170" s="135"/>
      <c r="E170" s="135"/>
    </row>
    <row r="171" spans="1:5" x14ac:dyDescent="0.2">
      <c r="A171" s="135"/>
      <c r="B171" s="135"/>
      <c r="C171" s="135"/>
      <c r="D171" s="135"/>
      <c r="E171" s="135"/>
    </row>
    <row r="172" spans="1:5" x14ac:dyDescent="0.2">
      <c r="A172" s="135"/>
      <c r="B172" s="135"/>
      <c r="C172" s="135"/>
      <c r="D172" s="135"/>
      <c r="E172" s="135"/>
    </row>
    <row r="173" spans="1:5" x14ac:dyDescent="0.2">
      <c r="A173" s="135"/>
      <c r="B173" s="135"/>
      <c r="C173" s="135"/>
      <c r="D173" s="135"/>
      <c r="E173" s="135"/>
    </row>
    <row r="174" spans="1:5" x14ac:dyDescent="0.2">
      <c r="A174" s="135"/>
      <c r="B174" s="135"/>
      <c r="C174" s="135"/>
      <c r="D174" s="135"/>
      <c r="E174" s="135"/>
    </row>
    <row r="175" spans="1:5" x14ac:dyDescent="0.2">
      <c r="A175" s="135"/>
      <c r="B175" s="135"/>
      <c r="C175" s="135"/>
      <c r="D175" s="135"/>
      <c r="E175" s="135"/>
    </row>
    <row r="176" spans="1:5" x14ac:dyDescent="0.2">
      <c r="A176" s="135"/>
      <c r="B176" s="135"/>
      <c r="C176" s="135"/>
      <c r="D176" s="135"/>
      <c r="E176" s="135"/>
    </row>
    <row r="177" spans="1:5" x14ac:dyDescent="0.2">
      <c r="A177" s="135"/>
      <c r="B177" s="135"/>
      <c r="C177" s="135"/>
      <c r="D177" s="135"/>
      <c r="E177" s="135"/>
    </row>
    <row r="178" spans="1:5" x14ac:dyDescent="0.2">
      <c r="A178" s="135"/>
      <c r="B178" s="135"/>
      <c r="C178" s="135"/>
      <c r="D178" s="135"/>
      <c r="E178" s="135"/>
    </row>
    <row r="179" spans="1:5" x14ac:dyDescent="0.2">
      <c r="A179" s="135"/>
      <c r="B179" s="135"/>
      <c r="C179" s="135"/>
      <c r="D179" s="135"/>
      <c r="E179" s="135"/>
    </row>
    <row r="180" spans="1:5" x14ac:dyDescent="0.2">
      <c r="A180" s="135"/>
      <c r="B180" s="135"/>
      <c r="C180" s="135"/>
      <c r="D180" s="135"/>
      <c r="E180" s="135"/>
    </row>
    <row r="181" spans="1:5" x14ac:dyDescent="0.2">
      <c r="A181" s="135"/>
      <c r="B181" s="135"/>
      <c r="C181" s="135"/>
      <c r="D181" s="135"/>
      <c r="E181" s="135"/>
    </row>
    <row r="182" spans="1:5" x14ac:dyDescent="0.2">
      <c r="A182" s="135"/>
      <c r="B182" s="135"/>
      <c r="C182" s="135"/>
      <c r="D182" s="135"/>
      <c r="E182" s="135"/>
    </row>
    <row r="183" spans="1:5" x14ac:dyDescent="0.2">
      <c r="A183" s="135"/>
      <c r="B183" s="135"/>
      <c r="C183" s="135"/>
      <c r="D183" s="135"/>
      <c r="E183" s="135"/>
    </row>
    <row r="184" spans="1:5" x14ac:dyDescent="0.2">
      <c r="A184" s="135"/>
      <c r="B184" s="135"/>
      <c r="C184" s="135"/>
      <c r="D184" s="135"/>
      <c r="E184" s="135"/>
    </row>
    <row r="185" spans="1:5" x14ac:dyDescent="0.2">
      <c r="A185" s="135"/>
      <c r="B185" s="135"/>
      <c r="C185" s="135"/>
      <c r="D185" s="135"/>
      <c r="E185" s="135"/>
    </row>
    <row r="186" spans="1:5" x14ac:dyDescent="0.2">
      <c r="A186" s="135"/>
      <c r="B186" s="135"/>
      <c r="C186" s="135"/>
      <c r="D186" s="135"/>
      <c r="E186" s="135"/>
    </row>
    <row r="187" spans="1:5" x14ac:dyDescent="0.2">
      <c r="A187" s="135"/>
      <c r="B187" s="135"/>
      <c r="C187" s="135"/>
      <c r="D187" s="135"/>
      <c r="E187" s="135"/>
    </row>
    <row r="188" spans="1:5" x14ac:dyDescent="0.2">
      <c r="A188" s="135"/>
      <c r="B188" s="135"/>
      <c r="C188" s="135"/>
      <c r="D188" s="135"/>
      <c r="E188" s="135"/>
    </row>
    <row r="189" spans="1:5" x14ac:dyDescent="0.2">
      <c r="A189" s="135"/>
      <c r="B189" s="135"/>
      <c r="C189" s="135"/>
      <c r="D189" s="135"/>
      <c r="E189" s="135"/>
    </row>
    <row r="190" spans="1:5" x14ac:dyDescent="0.2">
      <c r="A190" s="135"/>
      <c r="B190" s="135"/>
      <c r="C190" s="135"/>
      <c r="D190" s="135"/>
      <c r="E190" s="135"/>
    </row>
    <row r="191" spans="1:5" x14ac:dyDescent="0.2">
      <c r="A191" s="135"/>
      <c r="B191" s="135"/>
      <c r="C191" s="135"/>
      <c r="D191" s="135"/>
      <c r="E191" s="135"/>
    </row>
    <row r="192" spans="1:5" x14ac:dyDescent="0.2">
      <c r="A192" s="135"/>
      <c r="B192" s="135"/>
      <c r="C192" s="135"/>
      <c r="D192" s="135"/>
      <c r="E192" s="135"/>
    </row>
    <row r="193" spans="1:5" x14ac:dyDescent="0.2">
      <c r="A193" s="135"/>
      <c r="B193" s="135"/>
      <c r="C193" s="135"/>
      <c r="D193" s="135"/>
      <c r="E193" s="135"/>
    </row>
    <row r="194" spans="1:5" x14ac:dyDescent="0.2">
      <c r="A194" s="135"/>
      <c r="B194" s="135"/>
      <c r="C194" s="135"/>
      <c r="D194" s="135"/>
      <c r="E194" s="135"/>
    </row>
    <row r="195" spans="1:5" x14ac:dyDescent="0.2">
      <c r="A195" s="135"/>
      <c r="B195" s="135"/>
      <c r="C195" s="135"/>
      <c r="D195" s="135"/>
      <c r="E195" s="135"/>
    </row>
  </sheetData>
  <mergeCells count="15">
    <mergeCell ref="D108:E108"/>
    <mergeCell ref="A1:E1"/>
    <mergeCell ref="B5:E5"/>
    <mergeCell ref="B26:E26"/>
    <mergeCell ref="D6:E6"/>
    <mergeCell ref="D27:E27"/>
    <mergeCell ref="A3:E3"/>
    <mergeCell ref="A4:E4"/>
    <mergeCell ref="B46:E46"/>
    <mergeCell ref="D47:E47"/>
    <mergeCell ref="B66:E66"/>
    <mergeCell ref="D67:E67"/>
    <mergeCell ref="B86:E86"/>
    <mergeCell ref="D87:E87"/>
    <mergeCell ref="B107:E107"/>
  </mergeCells>
  <conditionalFormatting sqref="B44:D44 E29:E36 B36:D36 E39:E44 B24:E24 E8:E15 B15:D15 E18:E23 B45:E45 B65:E65">
    <cfRule type="cellIs" dxfId="4" priority="5" stopIfTrue="1" operator="equal">
      <formula>0</formula>
    </cfRule>
  </conditionalFormatting>
  <conditionalFormatting sqref="B64:D64 E49:E56 B56:D56 E59:E64">
    <cfRule type="cellIs" dxfId="3" priority="4" stopIfTrue="1" operator="equal">
      <formula>0</formula>
    </cfRule>
  </conditionalFormatting>
  <conditionalFormatting sqref="B84:D84 E69:E76 B76:D76 E79:E84">
    <cfRule type="cellIs" dxfId="2" priority="3" stopIfTrue="1" operator="equal">
      <formula>0</formula>
    </cfRule>
  </conditionalFormatting>
  <conditionalFormatting sqref="B104:D104 E89:E96 B96:D96 E99:E104">
    <cfRule type="cellIs" dxfId="1" priority="2" stopIfTrue="1" operator="equal">
      <formula>0</formula>
    </cfRule>
  </conditionalFormatting>
  <conditionalFormatting sqref="B125:D125 E110:E117 B117:D117 E120:E125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39D70-F3EE-4E36-9B51-940493398810}">
  <sheetPr>
    <tabColor rgb="FF92D050"/>
  </sheetPr>
  <dimension ref="A1:Q158"/>
  <sheetViews>
    <sheetView zoomScale="96" zoomScaleNormal="96" zoomScaleSheetLayoutView="100" workbookViewId="0">
      <selection activeCell="F25" sqref="F25"/>
    </sheetView>
  </sheetViews>
  <sheetFormatPr defaultRowHeight="12.75" x14ac:dyDescent="0.2"/>
  <cols>
    <col min="1" max="1" width="12.5" style="249" customWidth="1"/>
    <col min="2" max="2" width="62" style="248" customWidth="1"/>
    <col min="3" max="3" width="15.83203125" style="247" customWidth="1"/>
    <col min="4" max="7" width="14.83203125" style="247" customWidth="1"/>
    <col min="8" max="9" width="14.83203125" style="246" customWidth="1"/>
    <col min="10" max="11" width="15.83203125" style="246" customWidth="1"/>
    <col min="12" max="16384" width="9.33203125" style="246"/>
  </cols>
  <sheetData>
    <row r="1" spans="1:11" s="320" customFormat="1" ht="16.5" customHeight="1" thickBot="1" x14ac:dyDescent="0.3">
      <c r="A1" s="321"/>
      <c r="B1" s="535" t="s">
        <v>520</v>
      </c>
      <c r="C1" s="536"/>
      <c r="D1" s="536"/>
      <c r="E1" s="536"/>
      <c r="F1" s="536"/>
      <c r="G1" s="536"/>
      <c r="H1" s="536"/>
      <c r="I1" s="536"/>
      <c r="J1" s="536"/>
      <c r="K1" s="536"/>
    </row>
    <row r="2" spans="1:11" s="316" customFormat="1" ht="21.2" customHeight="1" thickBot="1" x14ac:dyDescent="0.25">
      <c r="A2" s="318" t="s">
        <v>340</v>
      </c>
      <c r="B2" s="527" t="str">
        <f>CONCATENATE([1]E_ALAPADATOK!A3)</f>
        <v>Sály Község Önkormányzata</v>
      </c>
      <c r="C2" s="528"/>
      <c r="D2" s="528"/>
      <c r="E2" s="528"/>
      <c r="F2" s="528"/>
      <c r="G2" s="528"/>
      <c r="H2" s="528"/>
      <c r="I2" s="529"/>
      <c r="J2" s="530"/>
      <c r="K2" s="319" t="s">
        <v>426</v>
      </c>
    </row>
    <row r="3" spans="1:11" s="316" customFormat="1" ht="36.75" thickBot="1" x14ac:dyDescent="0.25">
      <c r="A3" s="318" t="s">
        <v>425</v>
      </c>
      <c r="B3" s="531" t="s">
        <v>424</v>
      </c>
      <c r="C3" s="532"/>
      <c r="D3" s="532"/>
      <c r="E3" s="532"/>
      <c r="F3" s="532"/>
      <c r="G3" s="532"/>
      <c r="H3" s="532"/>
      <c r="I3" s="533"/>
      <c r="J3" s="534"/>
      <c r="K3" s="317" t="s">
        <v>423</v>
      </c>
    </row>
    <row r="4" spans="1:11" s="311" customFormat="1" ht="15.95" customHeight="1" thickBot="1" x14ac:dyDescent="0.3">
      <c r="A4" s="315"/>
      <c r="B4" s="315"/>
      <c r="C4" s="314"/>
      <c r="D4" s="314"/>
      <c r="E4" s="314"/>
      <c r="F4" s="314"/>
      <c r="G4" s="314"/>
      <c r="H4" s="313"/>
      <c r="I4" s="313"/>
      <c r="J4" s="313"/>
      <c r="K4" s="312" t="str">
        <f>CONCATENATE('E_2.2.sz.mell.'!I2)</f>
        <v>Forintban!</v>
      </c>
    </row>
    <row r="5" spans="1:11" ht="40.5" customHeight="1" thickBot="1" x14ac:dyDescent="0.25">
      <c r="A5" s="310" t="s">
        <v>422</v>
      </c>
      <c r="B5" s="309" t="s">
        <v>421</v>
      </c>
      <c r="C5" s="308" t="str">
        <f>CONCATENATE('E_1.1.sz.mell.'!C9:K9)</f>
        <v>Eredeti
előirányzat</v>
      </c>
      <c r="D5" s="307" t="str">
        <f>CONCATENATE('E_1.1.sz.mell.'!D9)</f>
        <v xml:space="preserve">.... sz. módosítás </v>
      </c>
      <c r="E5" s="307" t="str">
        <f>CONCATENATE('E_1.1.sz.mell.'!E9)</f>
        <v xml:space="preserve">.... sz. módosítás </v>
      </c>
      <c r="F5" s="307" t="str">
        <f>CONCATENATE('E_1.1.sz.mell.'!F9)</f>
        <v xml:space="preserve">... sz. módosítás </v>
      </c>
      <c r="G5" s="307" t="str">
        <f>CONCATENATE('E_1.1.sz.mell.'!G9)</f>
        <v xml:space="preserve">.... sz. módosítás </v>
      </c>
      <c r="H5" s="307" t="str">
        <f>CONCATENATE('E_1.1.sz.mell.'!H9)</f>
        <v xml:space="preserve">.... sz. módosítás </v>
      </c>
      <c r="I5" s="307" t="str">
        <f>CONCATENATE('E_1.1.sz.mell.'!I9)</f>
        <v xml:space="preserve">.... sz. módosítás </v>
      </c>
      <c r="J5" s="307" t="s">
        <v>276</v>
      </c>
      <c r="K5" s="306" t="str">
        <f>CONCATENATE('E_1.1.sz.mell.'!K9)</f>
        <v>….számú módosítás utáni előirányzat</v>
      </c>
    </row>
    <row r="6" spans="1:11" s="279" customFormat="1" ht="12.95" customHeight="1" thickBot="1" x14ac:dyDescent="0.25">
      <c r="A6" s="305" t="s">
        <v>136</v>
      </c>
      <c r="B6" s="304" t="s">
        <v>135</v>
      </c>
      <c r="C6" s="303" t="s">
        <v>134</v>
      </c>
      <c r="D6" s="303" t="s">
        <v>133</v>
      </c>
      <c r="E6" s="302" t="s">
        <v>132</v>
      </c>
      <c r="F6" s="302" t="s">
        <v>131</v>
      </c>
      <c r="G6" s="302" t="s">
        <v>130</v>
      </c>
      <c r="H6" s="302" t="s">
        <v>129</v>
      </c>
      <c r="I6" s="302" t="s">
        <v>128</v>
      </c>
      <c r="J6" s="302" t="s">
        <v>127</v>
      </c>
      <c r="K6" s="301" t="s">
        <v>126</v>
      </c>
    </row>
    <row r="7" spans="1:11" s="279" customFormat="1" ht="15.95" customHeight="1" thickBot="1" x14ac:dyDescent="0.25">
      <c r="A7" s="524" t="s">
        <v>343</v>
      </c>
      <c r="B7" s="525"/>
      <c r="C7" s="525"/>
      <c r="D7" s="525"/>
      <c r="E7" s="525"/>
      <c r="F7" s="525"/>
      <c r="G7" s="525"/>
      <c r="H7" s="525"/>
      <c r="I7" s="525"/>
      <c r="J7" s="525"/>
      <c r="K7" s="526"/>
    </row>
    <row r="8" spans="1:11" s="279" customFormat="1" ht="12" customHeight="1" thickBot="1" x14ac:dyDescent="0.25">
      <c r="A8" s="86" t="s">
        <v>125</v>
      </c>
      <c r="B8" s="114" t="s">
        <v>274</v>
      </c>
      <c r="C8" s="7">
        <f t="shared" ref="C8:K8" si="0">+C9+C10+C11+C12+C13+C14</f>
        <v>156708240</v>
      </c>
      <c r="D8" s="46">
        <f t="shared" si="0"/>
        <v>234765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7">
        <f t="shared" si="0"/>
        <v>0</v>
      </c>
      <c r="J8" s="7">
        <f t="shared" si="0"/>
        <v>234765</v>
      </c>
      <c r="K8" s="267">
        <f t="shared" si="0"/>
        <v>156943005</v>
      </c>
    </row>
    <row r="9" spans="1:11" s="284" customFormat="1" ht="12" customHeight="1" x14ac:dyDescent="0.2">
      <c r="A9" s="264" t="s">
        <v>123</v>
      </c>
      <c r="B9" s="106" t="s">
        <v>273</v>
      </c>
      <c r="C9" s="53">
        <v>29168634</v>
      </c>
      <c r="D9" s="54">
        <v>160371</v>
      </c>
      <c r="E9" s="54"/>
      <c r="F9" s="54"/>
      <c r="G9" s="54"/>
      <c r="H9" s="54"/>
      <c r="I9" s="53"/>
      <c r="J9" s="47">
        <f t="shared" ref="J9:J14" si="1">D9+E9+F9+G9+H9+I9</f>
        <v>160371</v>
      </c>
      <c r="K9" s="268">
        <f t="shared" ref="K9:K14" si="2">C9+J9</f>
        <v>29329005</v>
      </c>
    </row>
    <row r="10" spans="1:11" s="280" customFormat="1" ht="12" customHeight="1" x14ac:dyDescent="0.2">
      <c r="A10" s="273" t="s">
        <v>121</v>
      </c>
      <c r="B10" s="104" t="s">
        <v>272</v>
      </c>
      <c r="C10" s="53">
        <v>39346300</v>
      </c>
      <c r="D10" s="33"/>
      <c r="E10" s="33"/>
      <c r="F10" s="33"/>
      <c r="G10" s="33"/>
      <c r="H10" s="33"/>
      <c r="I10" s="34"/>
      <c r="J10" s="47">
        <f t="shared" si="1"/>
        <v>0</v>
      </c>
      <c r="K10" s="268">
        <f t="shared" si="2"/>
        <v>39346300</v>
      </c>
    </row>
    <row r="11" spans="1:11" s="280" customFormat="1" ht="12" customHeight="1" x14ac:dyDescent="0.2">
      <c r="A11" s="273" t="s">
        <v>119</v>
      </c>
      <c r="B11" s="104" t="s">
        <v>271</v>
      </c>
      <c r="C11" s="53">
        <v>77988686</v>
      </c>
      <c r="D11" s="33">
        <v>74394</v>
      </c>
      <c r="E11" s="33"/>
      <c r="F11" s="33"/>
      <c r="G11" s="33"/>
      <c r="H11" s="33"/>
      <c r="I11" s="34"/>
      <c r="J11" s="47">
        <f t="shared" si="1"/>
        <v>74394</v>
      </c>
      <c r="K11" s="268">
        <f t="shared" si="2"/>
        <v>78063080</v>
      </c>
    </row>
    <row r="12" spans="1:11" s="280" customFormat="1" ht="12" customHeight="1" x14ac:dyDescent="0.2">
      <c r="A12" s="273" t="s">
        <v>117</v>
      </c>
      <c r="B12" s="104" t="s">
        <v>270</v>
      </c>
      <c r="C12" s="53">
        <v>2204620</v>
      </c>
      <c r="D12" s="33"/>
      <c r="E12" s="33"/>
      <c r="F12" s="33"/>
      <c r="G12" s="33"/>
      <c r="H12" s="33"/>
      <c r="I12" s="34"/>
      <c r="J12" s="47">
        <f t="shared" si="1"/>
        <v>0</v>
      </c>
      <c r="K12" s="268">
        <f t="shared" si="2"/>
        <v>2204620</v>
      </c>
    </row>
    <row r="13" spans="1:11" s="280" customFormat="1" ht="12" customHeight="1" x14ac:dyDescent="0.2">
      <c r="A13" s="273" t="s">
        <v>269</v>
      </c>
      <c r="B13" s="104" t="s">
        <v>420</v>
      </c>
      <c r="C13" s="53">
        <v>8000000</v>
      </c>
      <c r="D13" s="33"/>
      <c r="E13" s="33"/>
      <c r="F13" s="33"/>
      <c r="G13" s="33"/>
      <c r="H13" s="33"/>
      <c r="I13" s="34"/>
      <c r="J13" s="47">
        <f t="shared" si="1"/>
        <v>0</v>
      </c>
      <c r="K13" s="268">
        <f t="shared" si="2"/>
        <v>8000000</v>
      </c>
    </row>
    <row r="14" spans="1:11" s="284" customFormat="1" ht="12" customHeight="1" thickBot="1" x14ac:dyDescent="0.25">
      <c r="A14" s="272" t="s">
        <v>113</v>
      </c>
      <c r="B14" s="125" t="s">
        <v>267</v>
      </c>
      <c r="C14" s="53"/>
      <c r="D14" s="33"/>
      <c r="E14" s="33"/>
      <c r="F14" s="33"/>
      <c r="G14" s="33"/>
      <c r="H14" s="33"/>
      <c r="I14" s="34"/>
      <c r="J14" s="47">
        <f t="shared" si="1"/>
        <v>0</v>
      </c>
      <c r="K14" s="268">
        <f t="shared" si="2"/>
        <v>0</v>
      </c>
    </row>
    <row r="15" spans="1:11" s="284" customFormat="1" ht="12" customHeight="1" thickBot="1" x14ac:dyDescent="0.25">
      <c r="A15" s="86" t="s">
        <v>1</v>
      </c>
      <c r="B15" s="97" t="s">
        <v>266</v>
      </c>
      <c r="C15" s="7">
        <f t="shared" ref="C15:K15" si="3">+C16+C17+C18+C19+C20</f>
        <v>5832000</v>
      </c>
      <c r="D15" s="46">
        <f t="shared" si="3"/>
        <v>29552642</v>
      </c>
      <c r="E15" s="46">
        <f t="shared" si="3"/>
        <v>0</v>
      </c>
      <c r="F15" s="46">
        <f t="shared" si="3"/>
        <v>0</v>
      </c>
      <c r="G15" s="46">
        <f t="shared" si="3"/>
        <v>0</v>
      </c>
      <c r="H15" s="46">
        <f t="shared" si="3"/>
        <v>0</v>
      </c>
      <c r="I15" s="7">
        <f t="shared" si="3"/>
        <v>0</v>
      </c>
      <c r="J15" s="7">
        <f t="shared" si="3"/>
        <v>29552642</v>
      </c>
      <c r="K15" s="267">
        <f t="shared" si="3"/>
        <v>35384642</v>
      </c>
    </row>
    <row r="16" spans="1:11" s="284" customFormat="1" ht="12" customHeight="1" x14ac:dyDescent="0.2">
      <c r="A16" s="264" t="s">
        <v>84</v>
      </c>
      <c r="B16" s="106" t="s">
        <v>265</v>
      </c>
      <c r="C16" s="53"/>
      <c r="D16" s="54"/>
      <c r="E16" s="54"/>
      <c r="F16" s="54"/>
      <c r="G16" s="54"/>
      <c r="H16" s="54"/>
      <c r="I16" s="53"/>
      <c r="J16" s="47">
        <f t="shared" ref="J16:J21" si="4">D16+E16+F16+G16+H16+I16</f>
        <v>0</v>
      </c>
      <c r="K16" s="268">
        <f t="shared" ref="K16:K21" si="5">C16+J16</f>
        <v>0</v>
      </c>
    </row>
    <row r="17" spans="1:11" s="284" customFormat="1" ht="12" customHeight="1" x14ac:dyDescent="0.2">
      <c r="A17" s="273" t="s">
        <v>82</v>
      </c>
      <c r="B17" s="104" t="s">
        <v>264</v>
      </c>
      <c r="C17" s="53"/>
      <c r="D17" s="33"/>
      <c r="E17" s="33"/>
      <c r="F17" s="33"/>
      <c r="G17" s="33"/>
      <c r="H17" s="33"/>
      <c r="I17" s="34"/>
      <c r="J17" s="38">
        <f t="shared" si="4"/>
        <v>0</v>
      </c>
      <c r="K17" s="263">
        <f t="shared" si="5"/>
        <v>0</v>
      </c>
    </row>
    <row r="18" spans="1:11" s="284" customFormat="1" ht="12" customHeight="1" x14ac:dyDescent="0.2">
      <c r="A18" s="273" t="s">
        <v>80</v>
      </c>
      <c r="B18" s="104" t="s">
        <v>263</v>
      </c>
      <c r="C18" s="53"/>
      <c r="D18" s="33"/>
      <c r="E18" s="33"/>
      <c r="F18" s="33"/>
      <c r="G18" s="33"/>
      <c r="H18" s="33"/>
      <c r="I18" s="34"/>
      <c r="J18" s="38">
        <f t="shared" si="4"/>
        <v>0</v>
      </c>
      <c r="K18" s="263">
        <f t="shared" si="5"/>
        <v>0</v>
      </c>
    </row>
    <row r="19" spans="1:11" s="284" customFormat="1" ht="12" customHeight="1" x14ac:dyDescent="0.2">
      <c r="A19" s="273" t="s">
        <v>78</v>
      </c>
      <c r="B19" s="104" t="s">
        <v>262</v>
      </c>
      <c r="C19" s="53"/>
      <c r="D19" s="33"/>
      <c r="E19" s="33"/>
      <c r="F19" s="33"/>
      <c r="G19" s="33"/>
      <c r="H19" s="33"/>
      <c r="I19" s="34"/>
      <c r="J19" s="38">
        <f t="shared" si="4"/>
        <v>0</v>
      </c>
      <c r="K19" s="263">
        <f t="shared" si="5"/>
        <v>0</v>
      </c>
    </row>
    <row r="20" spans="1:11" s="284" customFormat="1" ht="12" customHeight="1" x14ac:dyDescent="0.2">
      <c r="A20" s="273" t="s">
        <v>76</v>
      </c>
      <c r="B20" s="104" t="s">
        <v>261</v>
      </c>
      <c r="C20" s="53">
        <v>5832000</v>
      </c>
      <c r="D20" s="33">
        <v>29552642</v>
      </c>
      <c r="E20" s="33"/>
      <c r="F20" s="33"/>
      <c r="G20" s="33"/>
      <c r="H20" s="33"/>
      <c r="I20" s="34"/>
      <c r="J20" s="38">
        <f t="shared" si="4"/>
        <v>29552642</v>
      </c>
      <c r="K20" s="263">
        <f t="shared" si="5"/>
        <v>35384642</v>
      </c>
    </row>
    <row r="21" spans="1:11" s="280" customFormat="1" ht="12" customHeight="1" thickBot="1" x14ac:dyDescent="0.25">
      <c r="A21" s="272" t="s">
        <v>74</v>
      </c>
      <c r="B21" s="125" t="s">
        <v>260</v>
      </c>
      <c r="C21" s="53"/>
      <c r="D21" s="32"/>
      <c r="E21" s="32"/>
      <c r="F21" s="32"/>
      <c r="G21" s="32"/>
      <c r="H21" s="32"/>
      <c r="I21" s="31"/>
      <c r="J21" s="30">
        <f t="shared" si="4"/>
        <v>0</v>
      </c>
      <c r="K21" s="260">
        <f t="shared" si="5"/>
        <v>0</v>
      </c>
    </row>
    <row r="22" spans="1:11" s="280" customFormat="1" ht="12" customHeight="1" thickBot="1" x14ac:dyDescent="0.25">
      <c r="A22" s="86" t="s">
        <v>58</v>
      </c>
      <c r="B22" s="114" t="s">
        <v>259</v>
      </c>
      <c r="C22" s="7">
        <f t="shared" ref="C22:K22" si="6">+C23+C24+C25+C26+C27</f>
        <v>0</v>
      </c>
      <c r="D22" s="46">
        <f t="shared" si="6"/>
        <v>33011967</v>
      </c>
      <c r="E22" s="46">
        <f t="shared" si="6"/>
        <v>0</v>
      </c>
      <c r="F22" s="46">
        <f t="shared" si="6"/>
        <v>0</v>
      </c>
      <c r="G22" s="46">
        <f t="shared" si="6"/>
        <v>0</v>
      </c>
      <c r="H22" s="46">
        <f t="shared" si="6"/>
        <v>0</v>
      </c>
      <c r="I22" s="7">
        <f t="shared" si="6"/>
        <v>0</v>
      </c>
      <c r="J22" s="7">
        <f t="shared" si="6"/>
        <v>33011967</v>
      </c>
      <c r="K22" s="267">
        <f t="shared" si="6"/>
        <v>33011967</v>
      </c>
    </row>
    <row r="23" spans="1:11" s="280" customFormat="1" ht="12" customHeight="1" x14ac:dyDescent="0.2">
      <c r="A23" s="264" t="s">
        <v>258</v>
      </c>
      <c r="B23" s="106" t="s">
        <v>257</v>
      </c>
      <c r="C23" s="53"/>
      <c r="D23" s="54"/>
      <c r="E23" s="54"/>
      <c r="F23" s="54"/>
      <c r="G23" s="54"/>
      <c r="H23" s="54"/>
      <c r="I23" s="53"/>
      <c r="J23" s="47">
        <f t="shared" ref="J23:J28" si="7">D23+E23+F23+G23+H23+I23</f>
        <v>0</v>
      </c>
      <c r="K23" s="268">
        <f t="shared" ref="K23:K28" si="8">C23+J23</f>
        <v>0</v>
      </c>
    </row>
    <row r="24" spans="1:11" s="284" customFormat="1" ht="12" customHeight="1" x14ac:dyDescent="0.2">
      <c r="A24" s="273" t="s">
        <v>256</v>
      </c>
      <c r="B24" s="104" t="s">
        <v>255</v>
      </c>
      <c r="C24" s="34"/>
      <c r="D24" s="33"/>
      <c r="E24" s="33"/>
      <c r="F24" s="33"/>
      <c r="G24" s="33"/>
      <c r="H24" s="33"/>
      <c r="I24" s="34"/>
      <c r="J24" s="38">
        <f t="shared" si="7"/>
        <v>0</v>
      </c>
      <c r="K24" s="263">
        <f t="shared" si="8"/>
        <v>0</v>
      </c>
    </row>
    <row r="25" spans="1:11" s="280" customFormat="1" ht="12" customHeight="1" x14ac:dyDescent="0.2">
      <c r="A25" s="273" t="s">
        <v>254</v>
      </c>
      <c r="B25" s="104" t="s">
        <v>253</v>
      </c>
      <c r="C25" s="34"/>
      <c r="D25" s="33"/>
      <c r="E25" s="33"/>
      <c r="F25" s="33"/>
      <c r="G25" s="33"/>
      <c r="H25" s="33"/>
      <c r="I25" s="34"/>
      <c r="J25" s="38">
        <f t="shared" si="7"/>
        <v>0</v>
      </c>
      <c r="K25" s="263">
        <f t="shared" si="8"/>
        <v>0</v>
      </c>
    </row>
    <row r="26" spans="1:11" s="280" customFormat="1" ht="12" customHeight="1" x14ac:dyDescent="0.2">
      <c r="A26" s="273" t="s">
        <v>252</v>
      </c>
      <c r="B26" s="104" t="s">
        <v>251</v>
      </c>
      <c r="C26" s="34"/>
      <c r="D26" s="33"/>
      <c r="E26" s="33"/>
      <c r="F26" s="33"/>
      <c r="G26" s="33"/>
      <c r="H26" s="33"/>
      <c r="I26" s="34"/>
      <c r="J26" s="38">
        <f t="shared" si="7"/>
        <v>0</v>
      </c>
      <c r="K26" s="263">
        <f t="shared" si="8"/>
        <v>0</v>
      </c>
    </row>
    <row r="27" spans="1:11" s="280" customFormat="1" ht="12" customHeight="1" x14ac:dyDescent="0.2">
      <c r="A27" s="273" t="s">
        <v>250</v>
      </c>
      <c r="B27" s="104" t="s">
        <v>249</v>
      </c>
      <c r="C27" s="34"/>
      <c r="D27" s="33">
        <v>33011967</v>
      </c>
      <c r="E27" s="33"/>
      <c r="F27" s="33"/>
      <c r="G27" s="33"/>
      <c r="H27" s="33"/>
      <c r="I27" s="34"/>
      <c r="J27" s="38">
        <f t="shared" si="7"/>
        <v>33011967</v>
      </c>
      <c r="K27" s="263">
        <f t="shared" si="8"/>
        <v>33011967</v>
      </c>
    </row>
    <row r="28" spans="1:11" s="280" customFormat="1" ht="12" customHeight="1" thickBot="1" x14ac:dyDescent="0.25">
      <c r="A28" s="272" t="s">
        <v>248</v>
      </c>
      <c r="B28" s="125" t="s">
        <v>247</v>
      </c>
      <c r="C28" s="31"/>
      <c r="D28" s="32"/>
      <c r="E28" s="32"/>
      <c r="F28" s="32"/>
      <c r="G28" s="32"/>
      <c r="H28" s="32"/>
      <c r="I28" s="31"/>
      <c r="J28" s="30">
        <f t="shared" si="7"/>
        <v>0</v>
      </c>
      <c r="K28" s="260">
        <f t="shared" si="8"/>
        <v>0</v>
      </c>
    </row>
    <row r="29" spans="1:11" s="280" customFormat="1" ht="12" customHeight="1" thickBot="1" x14ac:dyDescent="0.25">
      <c r="A29" s="86" t="s">
        <v>246</v>
      </c>
      <c r="B29" s="114" t="s">
        <v>245</v>
      </c>
      <c r="C29" s="44">
        <f t="shared" ref="C29:K29" si="9">+C30+C31+C32+C33+C34+C35+C36</f>
        <v>15000000</v>
      </c>
      <c r="D29" s="44">
        <f t="shared" si="9"/>
        <v>500000</v>
      </c>
      <c r="E29" s="44">
        <f t="shared" si="9"/>
        <v>0</v>
      </c>
      <c r="F29" s="44">
        <f t="shared" si="9"/>
        <v>0</v>
      </c>
      <c r="G29" s="44">
        <f t="shared" si="9"/>
        <v>0</v>
      </c>
      <c r="H29" s="44">
        <f t="shared" si="9"/>
        <v>0</v>
      </c>
      <c r="I29" s="44">
        <f t="shared" si="9"/>
        <v>0</v>
      </c>
      <c r="J29" s="44">
        <f t="shared" si="9"/>
        <v>500000</v>
      </c>
      <c r="K29" s="266">
        <f t="shared" si="9"/>
        <v>15500000</v>
      </c>
    </row>
    <row r="30" spans="1:11" s="280" customFormat="1" ht="12" customHeight="1" x14ac:dyDescent="0.2">
      <c r="A30" s="264" t="s">
        <v>54</v>
      </c>
      <c r="B30" s="106" t="s">
        <v>244</v>
      </c>
      <c r="C30" s="53">
        <v>1200000</v>
      </c>
      <c r="D30" s="53"/>
      <c r="E30" s="53"/>
      <c r="F30" s="53"/>
      <c r="G30" s="53"/>
      <c r="H30" s="53"/>
      <c r="I30" s="53"/>
      <c r="J30" s="47">
        <f t="shared" ref="J30:J36" si="10">D30+E30+F30+G30+H30+I30</f>
        <v>0</v>
      </c>
      <c r="K30" s="268">
        <f t="shared" ref="K30:K36" si="11">C30+J30</f>
        <v>1200000</v>
      </c>
    </row>
    <row r="31" spans="1:11" s="280" customFormat="1" ht="12" customHeight="1" x14ac:dyDescent="0.2">
      <c r="A31" s="273" t="s">
        <v>52</v>
      </c>
      <c r="B31" s="104" t="s">
        <v>243</v>
      </c>
      <c r="C31" s="34"/>
      <c r="D31" s="34"/>
      <c r="E31" s="34"/>
      <c r="F31" s="34"/>
      <c r="G31" s="34"/>
      <c r="H31" s="34"/>
      <c r="I31" s="34"/>
      <c r="J31" s="38">
        <f t="shared" si="10"/>
        <v>0</v>
      </c>
      <c r="K31" s="263">
        <f t="shared" si="11"/>
        <v>0</v>
      </c>
    </row>
    <row r="32" spans="1:11" s="280" customFormat="1" ht="12" customHeight="1" x14ac:dyDescent="0.2">
      <c r="A32" s="273" t="s">
        <v>50</v>
      </c>
      <c r="B32" s="104" t="s">
        <v>242</v>
      </c>
      <c r="C32" s="34">
        <v>10000000</v>
      </c>
      <c r="D32" s="34"/>
      <c r="E32" s="34"/>
      <c r="F32" s="34"/>
      <c r="G32" s="34"/>
      <c r="H32" s="34"/>
      <c r="I32" s="34"/>
      <c r="J32" s="38">
        <f t="shared" si="10"/>
        <v>0</v>
      </c>
      <c r="K32" s="263">
        <f t="shared" si="11"/>
        <v>10000000</v>
      </c>
    </row>
    <row r="33" spans="1:11" s="280" customFormat="1" ht="12" customHeight="1" x14ac:dyDescent="0.2">
      <c r="A33" s="273" t="s">
        <v>241</v>
      </c>
      <c r="B33" s="104" t="s">
        <v>240</v>
      </c>
      <c r="C33" s="34">
        <v>700000</v>
      </c>
      <c r="D33" s="34">
        <v>500000</v>
      </c>
      <c r="E33" s="34"/>
      <c r="F33" s="34"/>
      <c r="G33" s="34"/>
      <c r="H33" s="34"/>
      <c r="I33" s="34"/>
      <c r="J33" s="38">
        <f t="shared" si="10"/>
        <v>500000</v>
      </c>
      <c r="K33" s="263">
        <f t="shared" si="11"/>
        <v>1200000</v>
      </c>
    </row>
    <row r="34" spans="1:11" s="280" customFormat="1" ht="12" customHeight="1" x14ac:dyDescent="0.2">
      <c r="A34" s="273" t="s">
        <v>239</v>
      </c>
      <c r="B34" s="104" t="s">
        <v>238</v>
      </c>
      <c r="C34" s="34">
        <v>3000000</v>
      </c>
      <c r="D34" s="34"/>
      <c r="E34" s="34"/>
      <c r="F34" s="34"/>
      <c r="G34" s="34"/>
      <c r="H34" s="34"/>
      <c r="I34" s="34"/>
      <c r="J34" s="38">
        <f t="shared" si="10"/>
        <v>0</v>
      </c>
      <c r="K34" s="263">
        <f t="shared" si="11"/>
        <v>3000000</v>
      </c>
    </row>
    <row r="35" spans="1:11" s="280" customFormat="1" ht="12" customHeight="1" x14ac:dyDescent="0.2">
      <c r="A35" s="273" t="s">
        <v>237</v>
      </c>
      <c r="B35" s="104" t="s">
        <v>236</v>
      </c>
      <c r="C35" s="34"/>
      <c r="D35" s="34"/>
      <c r="E35" s="34"/>
      <c r="F35" s="34"/>
      <c r="G35" s="34"/>
      <c r="H35" s="34"/>
      <c r="I35" s="34"/>
      <c r="J35" s="38">
        <f t="shared" si="10"/>
        <v>0</v>
      </c>
      <c r="K35" s="263">
        <f t="shared" si="11"/>
        <v>0</v>
      </c>
    </row>
    <row r="36" spans="1:11" s="280" customFormat="1" ht="12" customHeight="1" thickBot="1" x14ac:dyDescent="0.25">
      <c r="A36" s="272" t="s">
        <v>235</v>
      </c>
      <c r="B36" s="125" t="s">
        <v>234</v>
      </c>
      <c r="C36" s="31">
        <v>100000</v>
      </c>
      <c r="D36" s="31"/>
      <c r="E36" s="31"/>
      <c r="F36" s="31"/>
      <c r="G36" s="31"/>
      <c r="H36" s="31"/>
      <c r="I36" s="31"/>
      <c r="J36" s="30">
        <f t="shared" si="10"/>
        <v>0</v>
      </c>
      <c r="K36" s="260">
        <f t="shared" si="11"/>
        <v>100000</v>
      </c>
    </row>
    <row r="37" spans="1:11" s="280" customFormat="1" ht="12" customHeight="1" thickBot="1" x14ac:dyDescent="0.25">
      <c r="A37" s="86" t="s">
        <v>48</v>
      </c>
      <c r="B37" s="114" t="s">
        <v>233</v>
      </c>
      <c r="C37" s="7">
        <f t="shared" ref="C37:K37" si="12">SUM(C38:C48)</f>
        <v>9539675</v>
      </c>
      <c r="D37" s="46">
        <f t="shared" si="12"/>
        <v>3272896</v>
      </c>
      <c r="E37" s="46">
        <f t="shared" si="12"/>
        <v>0</v>
      </c>
      <c r="F37" s="46">
        <f t="shared" si="12"/>
        <v>0</v>
      </c>
      <c r="G37" s="46">
        <f t="shared" si="12"/>
        <v>0</v>
      </c>
      <c r="H37" s="46">
        <f t="shared" si="12"/>
        <v>0</v>
      </c>
      <c r="I37" s="7">
        <f t="shared" si="12"/>
        <v>0</v>
      </c>
      <c r="J37" s="7">
        <f t="shared" si="12"/>
        <v>3272896</v>
      </c>
      <c r="K37" s="267">
        <f t="shared" si="12"/>
        <v>12812571</v>
      </c>
    </row>
    <row r="38" spans="1:11" s="280" customFormat="1" ht="12" customHeight="1" x14ac:dyDescent="0.2">
      <c r="A38" s="264" t="s">
        <v>46</v>
      </c>
      <c r="B38" s="106" t="s">
        <v>232</v>
      </c>
      <c r="C38" s="53"/>
      <c r="D38" s="54"/>
      <c r="E38" s="54"/>
      <c r="F38" s="54"/>
      <c r="G38" s="54"/>
      <c r="H38" s="54"/>
      <c r="I38" s="53"/>
      <c r="J38" s="47">
        <f t="shared" ref="J38:J48" si="13">D38+E38+F38+G38+H38+I38</f>
        <v>0</v>
      </c>
      <c r="K38" s="268">
        <f t="shared" ref="K38:K48" si="14">C38+J38</f>
        <v>0</v>
      </c>
    </row>
    <row r="39" spans="1:11" s="280" customFormat="1" ht="12" customHeight="1" x14ac:dyDescent="0.2">
      <c r="A39" s="273" t="s">
        <v>44</v>
      </c>
      <c r="B39" s="104" t="s">
        <v>231</v>
      </c>
      <c r="C39" s="34">
        <v>2500000</v>
      </c>
      <c r="D39" s="33"/>
      <c r="E39" s="33"/>
      <c r="F39" s="33"/>
      <c r="G39" s="33"/>
      <c r="H39" s="33"/>
      <c r="I39" s="34"/>
      <c r="J39" s="38">
        <f t="shared" si="13"/>
        <v>0</v>
      </c>
      <c r="K39" s="263">
        <f t="shared" si="14"/>
        <v>2500000</v>
      </c>
    </row>
    <row r="40" spans="1:11" s="280" customFormat="1" ht="12" customHeight="1" x14ac:dyDescent="0.2">
      <c r="A40" s="273" t="s">
        <v>42</v>
      </c>
      <c r="B40" s="104" t="s">
        <v>230</v>
      </c>
      <c r="C40" s="34"/>
      <c r="D40" s="33"/>
      <c r="E40" s="33"/>
      <c r="F40" s="33"/>
      <c r="G40" s="33"/>
      <c r="H40" s="33"/>
      <c r="I40" s="34"/>
      <c r="J40" s="38">
        <f t="shared" si="13"/>
        <v>0</v>
      </c>
      <c r="K40" s="263">
        <f t="shared" si="14"/>
        <v>0</v>
      </c>
    </row>
    <row r="41" spans="1:11" s="280" customFormat="1" ht="12" customHeight="1" x14ac:dyDescent="0.2">
      <c r="A41" s="273" t="s">
        <v>40</v>
      </c>
      <c r="B41" s="104" t="s">
        <v>229</v>
      </c>
      <c r="C41" s="34"/>
      <c r="D41" s="33">
        <v>3182696</v>
      </c>
      <c r="E41" s="33"/>
      <c r="F41" s="33"/>
      <c r="G41" s="33"/>
      <c r="H41" s="33"/>
      <c r="I41" s="34"/>
      <c r="J41" s="38">
        <f t="shared" si="13"/>
        <v>3182696</v>
      </c>
      <c r="K41" s="263">
        <f t="shared" si="14"/>
        <v>3182696</v>
      </c>
    </row>
    <row r="42" spans="1:11" s="280" customFormat="1" ht="12" customHeight="1" x14ac:dyDescent="0.2">
      <c r="A42" s="273" t="s">
        <v>38</v>
      </c>
      <c r="B42" s="104" t="s">
        <v>228</v>
      </c>
      <c r="C42" s="34">
        <v>7000000</v>
      </c>
      <c r="D42" s="33"/>
      <c r="E42" s="33"/>
      <c r="F42" s="33"/>
      <c r="G42" s="33"/>
      <c r="H42" s="33"/>
      <c r="I42" s="34"/>
      <c r="J42" s="38">
        <f t="shared" si="13"/>
        <v>0</v>
      </c>
      <c r="K42" s="263">
        <f t="shared" si="14"/>
        <v>7000000</v>
      </c>
    </row>
    <row r="43" spans="1:11" s="280" customFormat="1" ht="12" customHeight="1" x14ac:dyDescent="0.2">
      <c r="A43" s="273" t="s">
        <v>36</v>
      </c>
      <c r="B43" s="104" t="s">
        <v>227</v>
      </c>
      <c r="C43" s="34"/>
      <c r="D43" s="33"/>
      <c r="E43" s="33"/>
      <c r="F43" s="33"/>
      <c r="G43" s="33"/>
      <c r="H43" s="33"/>
      <c r="I43" s="34"/>
      <c r="J43" s="38">
        <f t="shared" si="13"/>
        <v>0</v>
      </c>
      <c r="K43" s="263">
        <f t="shared" si="14"/>
        <v>0</v>
      </c>
    </row>
    <row r="44" spans="1:11" s="280" customFormat="1" ht="12" customHeight="1" x14ac:dyDescent="0.2">
      <c r="A44" s="273" t="s">
        <v>226</v>
      </c>
      <c r="B44" s="104" t="s">
        <v>225</v>
      </c>
      <c r="C44" s="34"/>
      <c r="D44" s="33"/>
      <c r="E44" s="33"/>
      <c r="F44" s="33"/>
      <c r="G44" s="33"/>
      <c r="H44" s="33"/>
      <c r="I44" s="34"/>
      <c r="J44" s="38">
        <f t="shared" si="13"/>
        <v>0</v>
      </c>
      <c r="K44" s="263">
        <f t="shared" si="14"/>
        <v>0</v>
      </c>
    </row>
    <row r="45" spans="1:11" s="280" customFormat="1" ht="12" customHeight="1" x14ac:dyDescent="0.2">
      <c r="A45" s="273" t="s">
        <v>224</v>
      </c>
      <c r="B45" s="104" t="s">
        <v>419</v>
      </c>
      <c r="C45" s="34"/>
      <c r="D45" s="33">
        <v>200</v>
      </c>
      <c r="E45" s="33"/>
      <c r="F45" s="33"/>
      <c r="G45" s="33"/>
      <c r="H45" s="33"/>
      <c r="I45" s="34"/>
      <c r="J45" s="38">
        <f t="shared" si="13"/>
        <v>200</v>
      </c>
      <c r="K45" s="263">
        <f t="shared" si="14"/>
        <v>200</v>
      </c>
    </row>
    <row r="46" spans="1:11" s="280" customFormat="1" ht="12" customHeight="1" x14ac:dyDescent="0.2">
      <c r="A46" s="273" t="s">
        <v>222</v>
      </c>
      <c r="B46" s="104" t="s">
        <v>221</v>
      </c>
      <c r="C46" s="102"/>
      <c r="D46" s="294"/>
      <c r="E46" s="294"/>
      <c r="F46" s="294"/>
      <c r="G46" s="294"/>
      <c r="H46" s="294"/>
      <c r="I46" s="102"/>
      <c r="J46" s="101">
        <f t="shared" si="13"/>
        <v>0</v>
      </c>
      <c r="K46" s="287">
        <f t="shared" si="14"/>
        <v>0</v>
      </c>
    </row>
    <row r="47" spans="1:11" s="280" customFormat="1" ht="12" customHeight="1" x14ac:dyDescent="0.2">
      <c r="A47" s="272" t="s">
        <v>220</v>
      </c>
      <c r="B47" s="125" t="s">
        <v>219</v>
      </c>
      <c r="C47" s="121"/>
      <c r="D47" s="300"/>
      <c r="E47" s="300"/>
      <c r="F47" s="300"/>
      <c r="G47" s="300"/>
      <c r="H47" s="300"/>
      <c r="I47" s="121"/>
      <c r="J47" s="299">
        <f t="shared" si="13"/>
        <v>0</v>
      </c>
      <c r="K47" s="298">
        <f t="shared" si="14"/>
        <v>0</v>
      </c>
    </row>
    <row r="48" spans="1:11" s="280" customFormat="1" ht="12" customHeight="1" thickBot="1" x14ac:dyDescent="0.25">
      <c r="A48" s="272" t="s">
        <v>218</v>
      </c>
      <c r="B48" s="125" t="s">
        <v>217</v>
      </c>
      <c r="C48" s="121">
        <v>39675</v>
      </c>
      <c r="D48" s="300">
        <v>90000</v>
      </c>
      <c r="E48" s="300"/>
      <c r="F48" s="300"/>
      <c r="G48" s="300"/>
      <c r="H48" s="300"/>
      <c r="I48" s="121"/>
      <c r="J48" s="299">
        <f t="shared" si="13"/>
        <v>90000</v>
      </c>
      <c r="K48" s="298">
        <f t="shared" si="14"/>
        <v>129675</v>
      </c>
    </row>
    <row r="49" spans="1:11" s="280" customFormat="1" ht="12" customHeight="1" thickBot="1" x14ac:dyDescent="0.25">
      <c r="A49" s="86" t="s">
        <v>34</v>
      </c>
      <c r="B49" s="114" t="s">
        <v>216</v>
      </c>
      <c r="C49" s="7">
        <f t="shared" ref="C49:K49" si="15">SUM(C50:C54)</f>
        <v>0</v>
      </c>
      <c r="D49" s="46">
        <f t="shared" si="15"/>
        <v>0</v>
      </c>
      <c r="E49" s="46">
        <f t="shared" si="15"/>
        <v>0</v>
      </c>
      <c r="F49" s="46">
        <f t="shared" si="15"/>
        <v>0</v>
      </c>
      <c r="G49" s="46">
        <f t="shared" si="15"/>
        <v>0</v>
      </c>
      <c r="H49" s="46">
        <f t="shared" si="15"/>
        <v>0</v>
      </c>
      <c r="I49" s="7">
        <f t="shared" si="15"/>
        <v>0</v>
      </c>
      <c r="J49" s="7">
        <f t="shared" si="15"/>
        <v>0</v>
      </c>
      <c r="K49" s="267">
        <f t="shared" si="15"/>
        <v>0</v>
      </c>
    </row>
    <row r="50" spans="1:11" s="280" customFormat="1" ht="12" customHeight="1" x14ac:dyDescent="0.2">
      <c r="A50" s="264" t="s">
        <v>32</v>
      </c>
      <c r="B50" s="106" t="s">
        <v>215</v>
      </c>
      <c r="C50" s="123"/>
      <c r="D50" s="297"/>
      <c r="E50" s="297"/>
      <c r="F50" s="297"/>
      <c r="G50" s="297"/>
      <c r="H50" s="297"/>
      <c r="I50" s="123"/>
      <c r="J50" s="122">
        <f>D50+E50+F50+G50+H50+I50</f>
        <v>0</v>
      </c>
      <c r="K50" s="296">
        <f>C50+J50</f>
        <v>0</v>
      </c>
    </row>
    <row r="51" spans="1:11" s="280" customFormat="1" ht="12" customHeight="1" x14ac:dyDescent="0.2">
      <c r="A51" s="273" t="s">
        <v>30</v>
      </c>
      <c r="B51" s="104" t="s">
        <v>214</v>
      </c>
      <c r="C51" s="102"/>
      <c r="D51" s="294"/>
      <c r="E51" s="294"/>
      <c r="F51" s="294"/>
      <c r="G51" s="294"/>
      <c r="H51" s="294"/>
      <c r="I51" s="102"/>
      <c r="J51" s="101">
        <f>D51+E51+F51+G51+H51+I51</f>
        <v>0</v>
      </c>
      <c r="K51" s="287">
        <f>C51+J51</f>
        <v>0</v>
      </c>
    </row>
    <row r="52" spans="1:11" s="280" customFormat="1" ht="12" customHeight="1" x14ac:dyDescent="0.2">
      <c r="A52" s="273" t="s">
        <v>28</v>
      </c>
      <c r="B52" s="104" t="s">
        <v>213</v>
      </c>
      <c r="C52" s="102"/>
      <c r="D52" s="294"/>
      <c r="E52" s="294"/>
      <c r="F52" s="294"/>
      <c r="G52" s="294"/>
      <c r="H52" s="294"/>
      <c r="I52" s="102"/>
      <c r="J52" s="101">
        <f>D52+E52+F52+G52+H52+I52</f>
        <v>0</v>
      </c>
      <c r="K52" s="287">
        <f>C52+J52</f>
        <v>0</v>
      </c>
    </row>
    <row r="53" spans="1:11" s="280" customFormat="1" ht="12" customHeight="1" x14ac:dyDescent="0.2">
      <c r="A53" s="273" t="s">
        <v>26</v>
      </c>
      <c r="B53" s="104" t="s">
        <v>212</v>
      </c>
      <c r="C53" s="102"/>
      <c r="D53" s="294"/>
      <c r="E53" s="294"/>
      <c r="F53" s="294"/>
      <c r="G53" s="294"/>
      <c r="H53" s="294"/>
      <c r="I53" s="102"/>
      <c r="J53" s="101">
        <f>D53+E53+F53+G53+H53+I53</f>
        <v>0</v>
      </c>
      <c r="K53" s="287">
        <f>C53+J53</f>
        <v>0</v>
      </c>
    </row>
    <row r="54" spans="1:11" s="280" customFormat="1" ht="12" customHeight="1" thickBot="1" x14ac:dyDescent="0.25">
      <c r="A54" s="271" t="s">
        <v>211</v>
      </c>
      <c r="B54" s="295" t="s">
        <v>210</v>
      </c>
      <c r="C54" s="111"/>
      <c r="D54" s="292"/>
      <c r="E54" s="292"/>
      <c r="F54" s="292"/>
      <c r="G54" s="292"/>
      <c r="H54" s="292"/>
      <c r="I54" s="111"/>
      <c r="J54" s="110">
        <f>D54+E54+F54+G54+H54+I54</f>
        <v>0</v>
      </c>
      <c r="K54" s="291">
        <f>C54+J54</f>
        <v>0</v>
      </c>
    </row>
    <row r="55" spans="1:11" s="280" customFormat="1" ht="12" customHeight="1" thickBot="1" x14ac:dyDescent="0.25">
      <c r="A55" s="86" t="s">
        <v>208</v>
      </c>
      <c r="B55" s="114" t="s">
        <v>207</v>
      </c>
      <c r="C55" s="7">
        <f t="shared" ref="C55:K55" si="16">SUM(C56:C58)</f>
        <v>0</v>
      </c>
      <c r="D55" s="46">
        <f t="shared" si="16"/>
        <v>0</v>
      </c>
      <c r="E55" s="46">
        <f t="shared" si="16"/>
        <v>0</v>
      </c>
      <c r="F55" s="46">
        <f t="shared" si="16"/>
        <v>0</v>
      </c>
      <c r="G55" s="46">
        <f t="shared" si="16"/>
        <v>0</v>
      </c>
      <c r="H55" s="46">
        <f t="shared" si="16"/>
        <v>0</v>
      </c>
      <c r="I55" s="7">
        <f t="shared" si="16"/>
        <v>0</v>
      </c>
      <c r="J55" s="7">
        <f t="shared" si="16"/>
        <v>0</v>
      </c>
      <c r="K55" s="267">
        <f t="shared" si="16"/>
        <v>0</v>
      </c>
    </row>
    <row r="56" spans="1:11" s="280" customFormat="1" ht="12" customHeight="1" x14ac:dyDescent="0.2">
      <c r="A56" s="264" t="s">
        <v>22</v>
      </c>
      <c r="B56" s="106" t="s">
        <v>206</v>
      </c>
      <c r="C56" s="53"/>
      <c r="D56" s="54"/>
      <c r="E56" s="54"/>
      <c r="F56" s="54"/>
      <c r="G56" s="54"/>
      <c r="H56" s="54"/>
      <c r="I56" s="53"/>
      <c r="J56" s="47">
        <f>D56+E56+F56+G56+H56+I56</f>
        <v>0</v>
      </c>
      <c r="K56" s="268">
        <f>C56+J56</f>
        <v>0</v>
      </c>
    </row>
    <row r="57" spans="1:11" s="280" customFormat="1" ht="12" customHeight="1" x14ac:dyDescent="0.2">
      <c r="A57" s="273" t="s">
        <v>20</v>
      </c>
      <c r="B57" s="104" t="s">
        <v>205</v>
      </c>
      <c r="C57" s="34"/>
      <c r="D57" s="33"/>
      <c r="E57" s="33"/>
      <c r="F57" s="33"/>
      <c r="G57" s="33"/>
      <c r="H57" s="33"/>
      <c r="I57" s="34"/>
      <c r="J57" s="38">
        <f>D57+E57+F57+G57+H57+I57</f>
        <v>0</v>
      </c>
      <c r="K57" s="263">
        <f>C57+J57</f>
        <v>0</v>
      </c>
    </row>
    <row r="58" spans="1:11" s="280" customFormat="1" ht="12" customHeight="1" x14ac:dyDescent="0.2">
      <c r="A58" s="273" t="s">
        <v>18</v>
      </c>
      <c r="B58" s="104" t="s">
        <v>204</v>
      </c>
      <c r="C58" s="34"/>
      <c r="D58" s="33"/>
      <c r="E58" s="33"/>
      <c r="F58" s="33"/>
      <c r="G58" s="33"/>
      <c r="H58" s="33"/>
      <c r="I58" s="34"/>
      <c r="J58" s="38">
        <f>D58+E58+F58+G58+H58+I58</f>
        <v>0</v>
      </c>
      <c r="K58" s="263">
        <f>C58+J58</f>
        <v>0</v>
      </c>
    </row>
    <row r="59" spans="1:11" s="280" customFormat="1" ht="12" customHeight="1" thickBot="1" x14ac:dyDescent="0.25">
      <c r="A59" s="272" t="s">
        <v>16</v>
      </c>
      <c r="B59" s="125" t="s">
        <v>203</v>
      </c>
      <c r="C59" s="31"/>
      <c r="D59" s="32"/>
      <c r="E59" s="32"/>
      <c r="F59" s="32"/>
      <c r="G59" s="32"/>
      <c r="H59" s="32"/>
      <c r="I59" s="31"/>
      <c r="J59" s="30">
        <f>D59+E59+F59+G59+H59+I59</f>
        <v>0</v>
      </c>
      <c r="K59" s="260">
        <f>C59+J59</f>
        <v>0</v>
      </c>
    </row>
    <row r="60" spans="1:11" s="280" customFormat="1" ht="12" customHeight="1" thickBot="1" x14ac:dyDescent="0.25">
      <c r="A60" s="86" t="s">
        <v>12</v>
      </c>
      <c r="B60" s="97" t="s">
        <v>202</v>
      </c>
      <c r="C60" s="7">
        <f t="shared" ref="C60:K60" si="17">SUM(C61:C63)</f>
        <v>90000</v>
      </c>
      <c r="D60" s="46">
        <f t="shared" si="17"/>
        <v>10000</v>
      </c>
      <c r="E60" s="46">
        <f t="shared" si="17"/>
        <v>0</v>
      </c>
      <c r="F60" s="46">
        <f t="shared" si="17"/>
        <v>0</v>
      </c>
      <c r="G60" s="46">
        <f t="shared" si="17"/>
        <v>0</v>
      </c>
      <c r="H60" s="46">
        <f t="shared" si="17"/>
        <v>0</v>
      </c>
      <c r="I60" s="7">
        <f t="shared" si="17"/>
        <v>0</v>
      </c>
      <c r="J60" s="7">
        <f t="shared" si="17"/>
        <v>10000</v>
      </c>
      <c r="K60" s="267">
        <f t="shared" si="17"/>
        <v>100000</v>
      </c>
    </row>
    <row r="61" spans="1:11" s="280" customFormat="1" ht="12" customHeight="1" x14ac:dyDescent="0.2">
      <c r="A61" s="264" t="s">
        <v>201</v>
      </c>
      <c r="B61" s="106" t="s">
        <v>200</v>
      </c>
      <c r="C61" s="102"/>
      <c r="D61" s="294"/>
      <c r="E61" s="294"/>
      <c r="F61" s="294"/>
      <c r="G61" s="294"/>
      <c r="H61" s="294"/>
      <c r="I61" s="102"/>
      <c r="J61" s="101">
        <f>D61+E61+F61+G61+H61+I61</f>
        <v>0</v>
      </c>
      <c r="K61" s="287">
        <f>C61+J61</f>
        <v>0</v>
      </c>
    </row>
    <row r="62" spans="1:11" s="280" customFormat="1" ht="12" customHeight="1" x14ac:dyDescent="0.2">
      <c r="A62" s="273" t="s">
        <v>199</v>
      </c>
      <c r="B62" s="104" t="s">
        <v>198</v>
      </c>
      <c r="C62" s="102"/>
      <c r="D62" s="294"/>
      <c r="E62" s="294"/>
      <c r="F62" s="294"/>
      <c r="G62" s="294"/>
      <c r="H62" s="294"/>
      <c r="I62" s="102"/>
      <c r="J62" s="101">
        <f>D62+E62+F62+G62+H62+I62</f>
        <v>0</v>
      </c>
      <c r="K62" s="287">
        <f>C62+J62</f>
        <v>0</v>
      </c>
    </row>
    <row r="63" spans="1:11" s="280" customFormat="1" ht="12" customHeight="1" x14ac:dyDescent="0.2">
      <c r="A63" s="273" t="s">
        <v>197</v>
      </c>
      <c r="B63" s="104" t="s">
        <v>196</v>
      </c>
      <c r="C63" s="102">
        <v>90000</v>
      </c>
      <c r="D63" s="294">
        <v>10000</v>
      </c>
      <c r="E63" s="294"/>
      <c r="F63" s="294"/>
      <c r="G63" s="294"/>
      <c r="H63" s="294"/>
      <c r="I63" s="102"/>
      <c r="J63" s="101">
        <f>D63+E63+F63+G63+H63+I63</f>
        <v>10000</v>
      </c>
      <c r="K63" s="287">
        <f>C63+J63</f>
        <v>100000</v>
      </c>
    </row>
    <row r="64" spans="1:11" s="280" customFormat="1" ht="12" customHeight="1" thickBot="1" x14ac:dyDescent="0.25">
      <c r="A64" s="272" t="s">
        <v>195</v>
      </c>
      <c r="B64" s="125" t="s">
        <v>194</v>
      </c>
      <c r="C64" s="102"/>
      <c r="D64" s="294"/>
      <c r="E64" s="294"/>
      <c r="F64" s="294"/>
      <c r="G64" s="294"/>
      <c r="H64" s="294"/>
      <c r="I64" s="102"/>
      <c r="J64" s="101">
        <f>D64+E64+F64+G64+H64+I64</f>
        <v>0</v>
      </c>
      <c r="K64" s="287">
        <f>C64+J64</f>
        <v>0</v>
      </c>
    </row>
    <row r="65" spans="1:11" s="280" customFormat="1" ht="12" customHeight="1" thickBot="1" x14ac:dyDescent="0.25">
      <c r="A65" s="86" t="s">
        <v>10</v>
      </c>
      <c r="B65" s="114" t="s">
        <v>192</v>
      </c>
      <c r="C65" s="44">
        <f t="shared" ref="C65:K65" si="18">+C8+C15+C22+C29+C37+C49+C55+C60</f>
        <v>187169915</v>
      </c>
      <c r="D65" s="45">
        <f t="shared" si="18"/>
        <v>66582270</v>
      </c>
      <c r="E65" s="45">
        <f t="shared" si="18"/>
        <v>0</v>
      </c>
      <c r="F65" s="45">
        <f t="shared" si="18"/>
        <v>0</v>
      </c>
      <c r="G65" s="45">
        <f t="shared" si="18"/>
        <v>0</v>
      </c>
      <c r="H65" s="45">
        <f t="shared" si="18"/>
        <v>0</v>
      </c>
      <c r="I65" s="44">
        <f t="shared" si="18"/>
        <v>0</v>
      </c>
      <c r="J65" s="44">
        <f t="shared" si="18"/>
        <v>66582270</v>
      </c>
      <c r="K65" s="266">
        <f t="shared" si="18"/>
        <v>253752185</v>
      </c>
    </row>
    <row r="66" spans="1:11" s="280" customFormat="1" ht="12" customHeight="1" thickBot="1" x14ac:dyDescent="0.2">
      <c r="A66" s="286" t="s">
        <v>418</v>
      </c>
      <c r="B66" s="97" t="s">
        <v>190</v>
      </c>
      <c r="C66" s="7">
        <f t="shared" ref="C66:K66" si="19">SUM(C67:C69)</f>
        <v>0</v>
      </c>
      <c r="D66" s="46">
        <f t="shared" si="19"/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7">
        <f t="shared" si="19"/>
        <v>0</v>
      </c>
      <c r="J66" s="7">
        <f t="shared" si="19"/>
        <v>0</v>
      </c>
      <c r="K66" s="267">
        <f t="shared" si="19"/>
        <v>0</v>
      </c>
    </row>
    <row r="67" spans="1:11" s="280" customFormat="1" ht="12" customHeight="1" x14ac:dyDescent="0.2">
      <c r="A67" s="264" t="s">
        <v>189</v>
      </c>
      <c r="B67" s="106" t="s">
        <v>188</v>
      </c>
      <c r="C67" s="102"/>
      <c r="D67" s="294"/>
      <c r="E67" s="294"/>
      <c r="F67" s="294"/>
      <c r="G67" s="294"/>
      <c r="H67" s="294"/>
      <c r="I67" s="102"/>
      <c r="J67" s="101">
        <f>D67+E67+F67+G67+H67+I67</f>
        <v>0</v>
      </c>
      <c r="K67" s="287">
        <f>C67+J67</f>
        <v>0</v>
      </c>
    </row>
    <row r="68" spans="1:11" s="280" customFormat="1" ht="12" customHeight="1" x14ac:dyDescent="0.2">
      <c r="A68" s="273" t="s">
        <v>187</v>
      </c>
      <c r="B68" s="104" t="s">
        <v>186</v>
      </c>
      <c r="C68" s="102"/>
      <c r="D68" s="294"/>
      <c r="E68" s="294"/>
      <c r="F68" s="294"/>
      <c r="G68" s="294"/>
      <c r="H68" s="294"/>
      <c r="I68" s="102"/>
      <c r="J68" s="101">
        <f>D68+E68+F68+G68+H68+I68</f>
        <v>0</v>
      </c>
      <c r="K68" s="287">
        <f>C68+J68</f>
        <v>0</v>
      </c>
    </row>
    <row r="69" spans="1:11" s="280" customFormat="1" ht="12" customHeight="1" thickBot="1" x14ac:dyDescent="0.25">
      <c r="A69" s="271" t="s">
        <v>185</v>
      </c>
      <c r="B69" s="293" t="s">
        <v>417</v>
      </c>
      <c r="C69" s="111"/>
      <c r="D69" s="292"/>
      <c r="E69" s="292"/>
      <c r="F69" s="292"/>
      <c r="G69" s="292"/>
      <c r="H69" s="292"/>
      <c r="I69" s="111"/>
      <c r="J69" s="110">
        <f>D69+E69+F69+G69+H69+I69</f>
        <v>0</v>
      </c>
      <c r="K69" s="291">
        <f>C69+J69</f>
        <v>0</v>
      </c>
    </row>
    <row r="70" spans="1:11" s="280" customFormat="1" ht="12" customHeight="1" thickBot="1" x14ac:dyDescent="0.2">
      <c r="A70" s="286" t="s">
        <v>183</v>
      </c>
      <c r="B70" s="97" t="s">
        <v>182</v>
      </c>
      <c r="C70" s="7">
        <f t="shared" ref="C70:K70" si="20">SUM(C71:C74)</f>
        <v>11658528</v>
      </c>
      <c r="D70" s="7">
        <f t="shared" si="20"/>
        <v>0</v>
      </c>
      <c r="E70" s="7">
        <f t="shared" si="20"/>
        <v>0</v>
      </c>
      <c r="F70" s="7">
        <f t="shared" si="20"/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  <c r="J70" s="7">
        <f t="shared" si="20"/>
        <v>0</v>
      </c>
      <c r="K70" s="267">
        <f t="shared" si="20"/>
        <v>11658528</v>
      </c>
    </row>
    <row r="71" spans="1:11" s="280" customFormat="1" ht="12" customHeight="1" x14ac:dyDescent="0.2">
      <c r="A71" s="264" t="s">
        <v>181</v>
      </c>
      <c r="B71" s="106" t="s">
        <v>180</v>
      </c>
      <c r="C71" s="102"/>
      <c r="D71" s="102"/>
      <c r="E71" s="102"/>
      <c r="F71" s="102"/>
      <c r="G71" s="102"/>
      <c r="H71" s="102"/>
      <c r="I71" s="102"/>
      <c r="J71" s="101">
        <f>D71+E71+F71+G71+H71+I71</f>
        <v>0</v>
      </c>
      <c r="K71" s="287">
        <f>C71+J71</f>
        <v>0</v>
      </c>
    </row>
    <row r="72" spans="1:11" s="280" customFormat="1" ht="12" customHeight="1" x14ac:dyDescent="0.2">
      <c r="A72" s="273" t="s">
        <v>179</v>
      </c>
      <c r="B72" s="106" t="s">
        <v>178</v>
      </c>
      <c r="C72" s="102"/>
      <c r="D72" s="102"/>
      <c r="E72" s="102"/>
      <c r="F72" s="102"/>
      <c r="G72" s="102"/>
      <c r="H72" s="102"/>
      <c r="I72" s="102"/>
      <c r="J72" s="101">
        <f>D72+E72+F72+G72+H72+I72</f>
        <v>0</v>
      </c>
      <c r="K72" s="287">
        <f>C72+J72</f>
        <v>0</v>
      </c>
    </row>
    <row r="73" spans="1:11" s="280" customFormat="1" ht="12" customHeight="1" x14ac:dyDescent="0.2">
      <c r="A73" s="273" t="s">
        <v>177</v>
      </c>
      <c r="B73" s="106" t="s">
        <v>176</v>
      </c>
      <c r="C73" s="102">
        <v>11658528</v>
      </c>
      <c r="D73" s="102"/>
      <c r="E73" s="102"/>
      <c r="F73" s="102"/>
      <c r="G73" s="102"/>
      <c r="H73" s="102"/>
      <c r="I73" s="102"/>
      <c r="J73" s="101">
        <f>D73+E73+F73+G73+H73+I73</f>
        <v>0</v>
      </c>
      <c r="K73" s="287">
        <f>C73+J73</f>
        <v>11658528</v>
      </c>
    </row>
    <row r="74" spans="1:11" s="280" customFormat="1" ht="12" customHeight="1" thickBot="1" x14ac:dyDescent="0.25">
      <c r="A74" s="272" t="s">
        <v>175</v>
      </c>
      <c r="B74" s="108" t="s">
        <v>174</v>
      </c>
      <c r="C74" s="102"/>
      <c r="D74" s="102"/>
      <c r="E74" s="102"/>
      <c r="F74" s="102"/>
      <c r="G74" s="102"/>
      <c r="H74" s="102"/>
      <c r="I74" s="102"/>
      <c r="J74" s="101">
        <f>D74+E74+F74+G74+H74+I74</f>
        <v>0</v>
      </c>
      <c r="K74" s="287">
        <f>C74+J74</f>
        <v>0</v>
      </c>
    </row>
    <row r="75" spans="1:11" s="280" customFormat="1" ht="12" customHeight="1" thickBot="1" x14ac:dyDescent="0.2">
      <c r="A75" s="286" t="s">
        <v>173</v>
      </c>
      <c r="B75" s="97" t="s">
        <v>172</v>
      </c>
      <c r="C75" s="7">
        <f t="shared" ref="C75:K75" si="21">SUM(C76:C77)</f>
        <v>191019065</v>
      </c>
      <c r="D75" s="7">
        <f t="shared" si="21"/>
        <v>30216836</v>
      </c>
      <c r="E75" s="7">
        <f t="shared" si="21"/>
        <v>0</v>
      </c>
      <c r="F75" s="7">
        <f t="shared" si="21"/>
        <v>0</v>
      </c>
      <c r="G75" s="7">
        <f t="shared" si="21"/>
        <v>0</v>
      </c>
      <c r="H75" s="7">
        <f t="shared" si="21"/>
        <v>0</v>
      </c>
      <c r="I75" s="7">
        <f t="shared" si="21"/>
        <v>0</v>
      </c>
      <c r="J75" s="7">
        <f t="shared" si="21"/>
        <v>30216836</v>
      </c>
      <c r="K75" s="267">
        <f t="shared" si="21"/>
        <v>221235901</v>
      </c>
    </row>
    <row r="76" spans="1:11" s="280" customFormat="1" ht="12" customHeight="1" x14ac:dyDescent="0.2">
      <c r="A76" s="264" t="s">
        <v>171</v>
      </c>
      <c r="B76" s="106" t="s">
        <v>170</v>
      </c>
      <c r="C76" s="102">
        <v>191019065</v>
      </c>
      <c r="D76" s="102">
        <v>30216836</v>
      </c>
      <c r="E76" s="102"/>
      <c r="F76" s="102"/>
      <c r="G76" s="102"/>
      <c r="H76" s="102"/>
      <c r="I76" s="102"/>
      <c r="J76" s="101">
        <f>D76+E76+F76+G76+H76+I76</f>
        <v>30216836</v>
      </c>
      <c r="K76" s="287">
        <f>C76+J76</f>
        <v>221235901</v>
      </c>
    </row>
    <row r="77" spans="1:11" s="280" customFormat="1" ht="12" customHeight="1" thickBot="1" x14ac:dyDescent="0.25">
      <c r="A77" s="272" t="s">
        <v>169</v>
      </c>
      <c r="B77" s="125" t="s">
        <v>168</v>
      </c>
      <c r="C77" s="102"/>
      <c r="D77" s="102"/>
      <c r="E77" s="102"/>
      <c r="F77" s="102"/>
      <c r="G77" s="102"/>
      <c r="H77" s="102"/>
      <c r="I77" s="102"/>
      <c r="J77" s="101">
        <f>D77+E77+F77+G77+H77+I77</f>
        <v>0</v>
      </c>
      <c r="K77" s="287">
        <f>C77+J77</f>
        <v>0</v>
      </c>
    </row>
    <row r="78" spans="1:11" s="284" customFormat="1" ht="12" customHeight="1" thickBot="1" x14ac:dyDescent="0.2">
      <c r="A78" s="286" t="s">
        <v>167</v>
      </c>
      <c r="B78" s="97" t="s">
        <v>166</v>
      </c>
      <c r="C78" s="7">
        <f t="shared" ref="C78:K78" si="22">SUM(C79:C81)</f>
        <v>0</v>
      </c>
      <c r="D78" s="7">
        <f t="shared" si="22"/>
        <v>0</v>
      </c>
      <c r="E78" s="7">
        <f t="shared" si="22"/>
        <v>0</v>
      </c>
      <c r="F78" s="7">
        <f t="shared" si="22"/>
        <v>0</v>
      </c>
      <c r="G78" s="7">
        <f t="shared" si="22"/>
        <v>0</v>
      </c>
      <c r="H78" s="7">
        <f t="shared" si="22"/>
        <v>0</v>
      </c>
      <c r="I78" s="7">
        <f t="shared" si="22"/>
        <v>0</v>
      </c>
      <c r="J78" s="7">
        <f t="shared" si="22"/>
        <v>0</v>
      </c>
      <c r="K78" s="267">
        <f t="shared" si="22"/>
        <v>0</v>
      </c>
    </row>
    <row r="79" spans="1:11" s="280" customFormat="1" ht="12" customHeight="1" x14ac:dyDescent="0.2">
      <c r="A79" s="264" t="s">
        <v>165</v>
      </c>
      <c r="B79" s="106" t="s">
        <v>164</v>
      </c>
      <c r="C79" s="102"/>
      <c r="D79" s="102"/>
      <c r="E79" s="102"/>
      <c r="F79" s="102"/>
      <c r="G79" s="102"/>
      <c r="H79" s="102"/>
      <c r="I79" s="102"/>
      <c r="J79" s="101">
        <f>D79+E79+F79+G79+H79+I79</f>
        <v>0</v>
      </c>
      <c r="K79" s="287">
        <f>C79+J79</f>
        <v>0</v>
      </c>
    </row>
    <row r="80" spans="1:11" s="280" customFormat="1" ht="12" customHeight="1" x14ac:dyDescent="0.2">
      <c r="A80" s="273" t="s">
        <v>163</v>
      </c>
      <c r="B80" s="104" t="s">
        <v>162</v>
      </c>
      <c r="C80" s="102"/>
      <c r="D80" s="102"/>
      <c r="E80" s="102"/>
      <c r="F80" s="102"/>
      <c r="G80" s="102"/>
      <c r="H80" s="102"/>
      <c r="I80" s="102"/>
      <c r="J80" s="101">
        <f>D80+E80+F80+G80+H80+I80</f>
        <v>0</v>
      </c>
      <c r="K80" s="287">
        <f>C80+J80</f>
        <v>0</v>
      </c>
    </row>
    <row r="81" spans="1:11" s="280" customFormat="1" ht="12" customHeight="1" thickBot="1" x14ac:dyDescent="0.25">
      <c r="A81" s="272" t="s">
        <v>161</v>
      </c>
      <c r="B81" s="52" t="s">
        <v>160</v>
      </c>
      <c r="C81" s="102"/>
      <c r="D81" s="102"/>
      <c r="E81" s="102"/>
      <c r="F81" s="102"/>
      <c r="G81" s="102"/>
      <c r="H81" s="102"/>
      <c r="I81" s="102"/>
      <c r="J81" s="101">
        <f>D81+E81+F81+G81+H81+I81</f>
        <v>0</v>
      </c>
      <c r="K81" s="287">
        <f>C81+J81</f>
        <v>0</v>
      </c>
    </row>
    <row r="82" spans="1:11" s="280" customFormat="1" ht="12" customHeight="1" thickBot="1" x14ac:dyDescent="0.2">
      <c r="A82" s="286" t="s">
        <v>159</v>
      </c>
      <c r="B82" s="97" t="s">
        <v>158</v>
      </c>
      <c r="C82" s="7">
        <f t="shared" ref="C82:K82" si="23">SUM(C83:C86)</f>
        <v>0</v>
      </c>
      <c r="D82" s="7">
        <f t="shared" si="23"/>
        <v>0</v>
      </c>
      <c r="E82" s="7">
        <f t="shared" si="23"/>
        <v>0</v>
      </c>
      <c r="F82" s="7">
        <f t="shared" si="23"/>
        <v>0</v>
      </c>
      <c r="G82" s="7">
        <f t="shared" si="23"/>
        <v>0</v>
      </c>
      <c r="H82" s="7">
        <f t="shared" si="23"/>
        <v>0</v>
      </c>
      <c r="I82" s="7">
        <f t="shared" si="23"/>
        <v>0</v>
      </c>
      <c r="J82" s="7">
        <f t="shared" si="23"/>
        <v>0</v>
      </c>
      <c r="K82" s="267">
        <f t="shared" si="23"/>
        <v>0</v>
      </c>
    </row>
    <row r="83" spans="1:11" s="280" customFormat="1" ht="12" customHeight="1" x14ac:dyDescent="0.2">
      <c r="A83" s="290" t="s">
        <v>157</v>
      </c>
      <c r="B83" s="106" t="s">
        <v>156</v>
      </c>
      <c r="C83" s="102"/>
      <c r="D83" s="102"/>
      <c r="E83" s="102"/>
      <c r="F83" s="102"/>
      <c r="G83" s="102"/>
      <c r="H83" s="102"/>
      <c r="I83" s="102"/>
      <c r="J83" s="101">
        <f t="shared" ref="J83:J88" si="24">D83+E83+F83+G83+H83+I83</f>
        <v>0</v>
      </c>
      <c r="K83" s="287">
        <f t="shared" ref="K83:K88" si="25">C83+J83</f>
        <v>0</v>
      </c>
    </row>
    <row r="84" spans="1:11" s="280" customFormat="1" ht="12" customHeight="1" x14ac:dyDescent="0.2">
      <c r="A84" s="289" t="s">
        <v>155</v>
      </c>
      <c r="B84" s="104" t="s">
        <v>154</v>
      </c>
      <c r="C84" s="102"/>
      <c r="D84" s="102"/>
      <c r="E84" s="102"/>
      <c r="F84" s="102"/>
      <c r="G84" s="102"/>
      <c r="H84" s="102"/>
      <c r="I84" s="102"/>
      <c r="J84" s="101">
        <f t="shared" si="24"/>
        <v>0</v>
      </c>
      <c r="K84" s="287">
        <f t="shared" si="25"/>
        <v>0</v>
      </c>
    </row>
    <row r="85" spans="1:11" s="280" customFormat="1" ht="12" customHeight="1" x14ac:dyDescent="0.2">
      <c r="A85" s="289" t="s">
        <v>153</v>
      </c>
      <c r="B85" s="104" t="s">
        <v>152</v>
      </c>
      <c r="C85" s="102"/>
      <c r="D85" s="102"/>
      <c r="E85" s="102"/>
      <c r="F85" s="102"/>
      <c r="G85" s="102"/>
      <c r="H85" s="102"/>
      <c r="I85" s="102"/>
      <c r="J85" s="101">
        <f t="shared" si="24"/>
        <v>0</v>
      </c>
      <c r="K85" s="287">
        <f t="shared" si="25"/>
        <v>0</v>
      </c>
    </row>
    <row r="86" spans="1:11" s="284" customFormat="1" ht="12" customHeight="1" thickBot="1" x14ac:dyDescent="0.25">
      <c r="A86" s="288" t="s">
        <v>151</v>
      </c>
      <c r="B86" s="125" t="s">
        <v>150</v>
      </c>
      <c r="C86" s="102"/>
      <c r="D86" s="102"/>
      <c r="E86" s="102"/>
      <c r="F86" s="102"/>
      <c r="G86" s="102"/>
      <c r="H86" s="102"/>
      <c r="I86" s="102"/>
      <c r="J86" s="101">
        <f t="shared" si="24"/>
        <v>0</v>
      </c>
      <c r="K86" s="287">
        <f t="shared" si="25"/>
        <v>0</v>
      </c>
    </row>
    <row r="87" spans="1:11" s="284" customFormat="1" ht="12" customHeight="1" thickBot="1" x14ac:dyDescent="0.2">
      <c r="A87" s="286" t="s">
        <v>149</v>
      </c>
      <c r="B87" s="97" t="s">
        <v>148</v>
      </c>
      <c r="C87" s="99"/>
      <c r="D87" s="99"/>
      <c r="E87" s="99"/>
      <c r="F87" s="99"/>
      <c r="G87" s="99"/>
      <c r="H87" s="99"/>
      <c r="I87" s="99"/>
      <c r="J87" s="7">
        <f t="shared" si="24"/>
        <v>0</v>
      </c>
      <c r="K87" s="267">
        <f t="shared" si="25"/>
        <v>0</v>
      </c>
    </row>
    <row r="88" spans="1:11" s="284" customFormat="1" ht="12" customHeight="1" thickBot="1" x14ac:dyDescent="0.2">
      <c r="A88" s="286" t="s">
        <v>416</v>
      </c>
      <c r="B88" s="97" t="s">
        <v>146</v>
      </c>
      <c r="C88" s="99"/>
      <c r="D88" s="99"/>
      <c r="E88" s="99"/>
      <c r="F88" s="99"/>
      <c r="G88" s="99"/>
      <c r="H88" s="99"/>
      <c r="I88" s="99"/>
      <c r="J88" s="7">
        <f t="shared" si="24"/>
        <v>0</v>
      </c>
      <c r="K88" s="267">
        <f t="shared" si="25"/>
        <v>0</v>
      </c>
    </row>
    <row r="89" spans="1:11" s="284" customFormat="1" ht="12" customHeight="1" thickBot="1" x14ac:dyDescent="0.2">
      <c r="A89" s="286" t="s">
        <v>415</v>
      </c>
      <c r="B89" s="97" t="s">
        <v>144</v>
      </c>
      <c r="C89" s="44">
        <f t="shared" ref="C89:K89" si="26">+C66+C70+C75+C78+C82+C88+C87</f>
        <v>202677593</v>
      </c>
      <c r="D89" s="44">
        <f t="shared" si="26"/>
        <v>30216836</v>
      </c>
      <c r="E89" s="44">
        <f t="shared" si="26"/>
        <v>0</v>
      </c>
      <c r="F89" s="44">
        <f t="shared" si="26"/>
        <v>0</v>
      </c>
      <c r="G89" s="44">
        <f t="shared" si="26"/>
        <v>0</v>
      </c>
      <c r="H89" s="44">
        <f t="shared" si="26"/>
        <v>0</v>
      </c>
      <c r="I89" s="44">
        <f t="shared" si="26"/>
        <v>0</v>
      </c>
      <c r="J89" s="44">
        <f t="shared" si="26"/>
        <v>30216836</v>
      </c>
      <c r="K89" s="266">
        <f t="shared" si="26"/>
        <v>232894429</v>
      </c>
    </row>
    <row r="90" spans="1:11" s="284" customFormat="1" ht="12" customHeight="1" thickBot="1" x14ac:dyDescent="0.2">
      <c r="A90" s="285" t="s">
        <v>414</v>
      </c>
      <c r="B90" s="95" t="s">
        <v>413</v>
      </c>
      <c r="C90" s="44">
        <f t="shared" ref="C90:K90" si="27">+C65+C89</f>
        <v>389847508</v>
      </c>
      <c r="D90" s="44">
        <f t="shared" si="27"/>
        <v>96799106</v>
      </c>
      <c r="E90" s="44">
        <f t="shared" si="27"/>
        <v>0</v>
      </c>
      <c r="F90" s="44">
        <f t="shared" si="27"/>
        <v>0</v>
      </c>
      <c r="G90" s="44">
        <f t="shared" si="27"/>
        <v>0</v>
      </c>
      <c r="H90" s="44">
        <f t="shared" si="27"/>
        <v>0</v>
      </c>
      <c r="I90" s="44">
        <f t="shared" si="27"/>
        <v>0</v>
      </c>
      <c r="J90" s="44">
        <f t="shared" si="27"/>
        <v>96799106</v>
      </c>
      <c r="K90" s="266">
        <f t="shared" si="27"/>
        <v>486646614</v>
      </c>
    </row>
    <row r="91" spans="1:11" s="280" customFormat="1" ht="15.2" customHeight="1" thickBot="1" x14ac:dyDescent="0.25">
      <c r="A91" s="283"/>
      <c r="B91" s="282"/>
      <c r="C91" s="281"/>
      <c r="D91" s="281"/>
      <c r="E91" s="281"/>
      <c r="F91" s="281"/>
      <c r="G91" s="281"/>
    </row>
    <row r="92" spans="1:11" s="279" customFormat="1" ht="16.5" customHeight="1" thickBot="1" x14ac:dyDescent="0.25">
      <c r="A92" s="524" t="s">
        <v>342</v>
      </c>
      <c r="B92" s="525"/>
      <c r="C92" s="525"/>
      <c r="D92" s="525"/>
      <c r="E92" s="525"/>
      <c r="F92" s="525"/>
      <c r="G92" s="525"/>
      <c r="H92" s="525"/>
      <c r="I92" s="525"/>
      <c r="J92" s="525"/>
      <c r="K92" s="526"/>
    </row>
    <row r="93" spans="1:11" s="262" customFormat="1" ht="12" customHeight="1" thickBot="1" x14ac:dyDescent="0.25">
      <c r="A93" s="127" t="s">
        <v>125</v>
      </c>
      <c r="B93" s="79" t="s">
        <v>412</v>
      </c>
      <c r="C93" s="78">
        <f t="shared" ref="C93:K93" si="28">+C94+C95+C96+C97+C98+C111</f>
        <v>187079915</v>
      </c>
      <c r="D93" s="278">
        <f t="shared" si="28"/>
        <v>55056560</v>
      </c>
      <c r="E93" s="278">
        <f t="shared" si="28"/>
        <v>0</v>
      </c>
      <c r="F93" s="278">
        <f t="shared" si="28"/>
        <v>0</v>
      </c>
      <c r="G93" s="278">
        <f t="shared" si="28"/>
        <v>0</v>
      </c>
      <c r="H93" s="278">
        <f t="shared" si="28"/>
        <v>0</v>
      </c>
      <c r="I93" s="78">
        <f t="shared" si="28"/>
        <v>0</v>
      </c>
      <c r="J93" s="78">
        <f t="shared" si="28"/>
        <v>55056560</v>
      </c>
      <c r="K93" s="277">
        <f t="shared" si="28"/>
        <v>242136475</v>
      </c>
    </row>
    <row r="94" spans="1:11" ht="12" customHeight="1" x14ac:dyDescent="0.2">
      <c r="A94" s="276" t="s">
        <v>123</v>
      </c>
      <c r="B94" s="75" t="s">
        <v>122</v>
      </c>
      <c r="C94" s="73">
        <v>76396820</v>
      </c>
      <c r="D94" s="275">
        <v>24216485</v>
      </c>
      <c r="E94" s="275"/>
      <c r="F94" s="275"/>
      <c r="G94" s="275"/>
      <c r="H94" s="275"/>
      <c r="I94" s="73"/>
      <c r="J94" s="72">
        <f t="shared" ref="J94:J113" si="29">D94+E94+F94+G94+H94+I94</f>
        <v>24216485</v>
      </c>
      <c r="K94" s="274">
        <f t="shared" ref="K94:K113" si="30">C94+J94</f>
        <v>100613305</v>
      </c>
    </row>
    <row r="95" spans="1:11" ht="12" customHeight="1" x14ac:dyDescent="0.2">
      <c r="A95" s="273" t="s">
        <v>121</v>
      </c>
      <c r="B95" s="55" t="s">
        <v>120</v>
      </c>
      <c r="C95" s="34">
        <v>14824280</v>
      </c>
      <c r="D95" s="34">
        <v>2344506</v>
      </c>
      <c r="E95" s="34"/>
      <c r="F95" s="34"/>
      <c r="G95" s="34"/>
      <c r="H95" s="34"/>
      <c r="I95" s="34"/>
      <c r="J95" s="38">
        <f t="shared" si="29"/>
        <v>2344506</v>
      </c>
      <c r="K95" s="263">
        <f t="shared" si="30"/>
        <v>17168786</v>
      </c>
    </row>
    <row r="96" spans="1:11" ht="12" customHeight="1" x14ac:dyDescent="0.2">
      <c r="A96" s="273" t="s">
        <v>119</v>
      </c>
      <c r="B96" s="55" t="s">
        <v>118</v>
      </c>
      <c r="C96" s="31">
        <v>72764989</v>
      </c>
      <c r="D96" s="31">
        <v>19930269</v>
      </c>
      <c r="E96" s="31"/>
      <c r="F96" s="31"/>
      <c r="G96" s="31"/>
      <c r="H96" s="34"/>
      <c r="I96" s="31"/>
      <c r="J96" s="30">
        <f t="shared" si="29"/>
        <v>19930269</v>
      </c>
      <c r="K96" s="260">
        <f t="shared" si="30"/>
        <v>92695258</v>
      </c>
    </row>
    <row r="97" spans="1:11" ht="12" customHeight="1" x14ac:dyDescent="0.2">
      <c r="A97" s="273" t="s">
        <v>117</v>
      </c>
      <c r="B97" s="66" t="s">
        <v>116</v>
      </c>
      <c r="C97" s="31">
        <v>23093826</v>
      </c>
      <c r="D97" s="31">
        <v>2472000</v>
      </c>
      <c r="E97" s="31"/>
      <c r="F97" s="31"/>
      <c r="G97" s="31"/>
      <c r="H97" s="31"/>
      <c r="I97" s="31"/>
      <c r="J97" s="30">
        <f t="shared" si="29"/>
        <v>2472000</v>
      </c>
      <c r="K97" s="260">
        <f t="shared" si="30"/>
        <v>25565826</v>
      </c>
    </row>
    <row r="98" spans="1:11" ht="12" customHeight="1" x14ac:dyDescent="0.2">
      <c r="A98" s="273" t="s">
        <v>115</v>
      </c>
      <c r="B98" s="70" t="s">
        <v>114</v>
      </c>
      <c r="C98" s="31"/>
      <c r="D98" s="31">
        <v>6093300</v>
      </c>
      <c r="E98" s="31"/>
      <c r="F98" s="31"/>
      <c r="G98" s="31"/>
      <c r="H98" s="31"/>
      <c r="I98" s="31"/>
      <c r="J98" s="30">
        <f t="shared" si="29"/>
        <v>6093300</v>
      </c>
      <c r="K98" s="260">
        <f t="shared" si="30"/>
        <v>6093300</v>
      </c>
    </row>
    <row r="99" spans="1:11" ht="12" customHeight="1" x14ac:dyDescent="0.2">
      <c r="A99" s="273" t="s">
        <v>113</v>
      </c>
      <c r="B99" s="55" t="s">
        <v>411</v>
      </c>
      <c r="C99" s="31"/>
      <c r="D99" s="31">
        <v>93300</v>
      </c>
      <c r="E99" s="31"/>
      <c r="F99" s="31"/>
      <c r="G99" s="31"/>
      <c r="H99" s="31"/>
      <c r="I99" s="31"/>
      <c r="J99" s="30">
        <f t="shared" si="29"/>
        <v>93300</v>
      </c>
      <c r="K99" s="260">
        <f t="shared" si="30"/>
        <v>93300</v>
      </c>
    </row>
    <row r="100" spans="1:11" ht="12" customHeight="1" x14ac:dyDescent="0.2">
      <c r="A100" s="273" t="s">
        <v>111</v>
      </c>
      <c r="B100" s="69" t="s">
        <v>110</v>
      </c>
      <c r="C100" s="31"/>
      <c r="D100" s="31"/>
      <c r="E100" s="31"/>
      <c r="F100" s="31"/>
      <c r="G100" s="31"/>
      <c r="H100" s="31"/>
      <c r="I100" s="31"/>
      <c r="J100" s="30">
        <f t="shared" si="29"/>
        <v>0</v>
      </c>
      <c r="K100" s="260">
        <f t="shared" si="30"/>
        <v>0</v>
      </c>
    </row>
    <row r="101" spans="1:11" ht="12" customHeight="1" x14ac:dyDescent="0.2">
      <c r="A101" s="273" t="s">
        <v>109</v>
      </c>
      <c r="B101" s="69" t="s">
        <v>108</v>
      </c>
      <c r="C101" s="31"/>
      <c r="D101" s="31"/>
      <c r="E101" s="31"/>
      <c r="F101" s="31"/>
      <c r="G101" s="31"/>
      <c r="H101" s="31"/>
      <c r="I101" s="31"/>
      <c r="J101" s="30">
        <f t="shared" si="29"/>
        <v>0</v>
      </c>
      <c r="K101" s="260">
        <f t="shared" si="30"/>
        <v>0</v>
      </c>
    </row>
    <row r="102" spans="1:11" ht="12" customHeight="1" x14ac:dyDescent="0.2">
      <c r="A102" s="273" t="s">
        <v>107</v>
      </c>
      <c r="B102" s="69" t="s">
        <v>106</v>
      </c>
      <c r="C102" s="31"/>
      <c r="D102" s="31"/>
      <c r="E102" s="31"/>
      <c r="F102" s="31"/>
      <c r="G102" s="31"/>
      <c r="H102" s="31"/>
      <c r="I102" s="31"/>
      <c r="J102" s="30">
        <f t="shared" si="29"/>
        <v>0</v>
      </c>
      <c r="K102" s="260">
        <f t="shared" si="30"/>
        <v>0</v>
      </c>
    </row>
    <row r="103" spans="1:11" ht="12" customHeight="1" x14ac:dyDescent="0.2">
      <c r="A103" s="273" t="s">
        <v>105</v>
      </c>
      <c r="B103" s="49" t="s">
        <v>104</v>
      </c>
      <c r="C103" s="31"/>
      <c r="D103" s="31"/>
      <c r="E103" s="31"/>
      <c r="F103" s="31"/>
      <c r="G103" s="31"/>
      <c r="H103" s="31"/>
      <c r="I103" s="31"/>
      <c r="J103" s="30">
        <f t="shared" si="29"/>
        <v>0</v>
      </c>
      <c r="K103" s="260">
        <f t="shared" si="30"/>
        <v>0</v>
      </c>
    </row>
    <row r="104" spans="1:11" ht="12" customHeight="1" x14ac:dyDescent="0.2">
      <c r="A104" s="273" t="s">
        <v>103</v>
      </c>
      <c r="B104" s="49" t="s">
        <v>69</v>
      </c>
      <c r="C104" s="31"/>
      <c r="D104" s="31"/>
      <c r="E104" s="31"/>
      <c r="F104" s="31"/>
      <c r="G104" s="31"/>
      <c r="H104" s="31"/>
      <c r="I104" s="31"/>
      <c r="J104" s="30">
        <f t="shared" si="29"/>
        <v>0</v>
      </c>
      <c r="K104" s="260">
        <f t="shared" si="30"/>
        <v>0</v>
      </c>
    </row>
    <row r="105" spans="1:11" ht="12" customHeight="1" x14ac:dyDescent="0.2">
      <c r="A105" s="273" t="s">
        <v>102</v>
      </c>
      <c r="B105" s="69" t="s">
        <v>101</v>
      </c>
      <c r="C105" s="31"/>
      <c r="D105" s="31">
        <v>6000000</v>
      </c>
      <c r="E105" s="31"/>
      <c r="F105" s="31"/>
      <c r="G105" s="31"/>
      <c r="H105" s="31"/>
      <c r="I105" s="31"/>
      <c r="J105" s="30">
        <f t="shared" si="29"/>
        <v>6000000</v>
      </c>
      <c r="K105" s="260">
        <f t="shared" si="30"/>
        <v>6000000</v>
      </c>
    </row>
    <row r="106" spans="1:11" ht="12" customHeight="1" x14ac:dyDescent="0.2">
      <c r="A106" s="273" t="s">
        <v>100</v>
      </c>
      <c r="B106" s="69" t="s">
        <v>99</v>
      </c>
      <c r="C106" s="31"/>
      <c r="D106" s="31"/>
      <c r="E106" s="31"/>
      <c r="F106" s="31"/>
      <c r="G106" s="31"/>
      <c r="H106" s="31"/>
      <c r="I106" s="31"/>
      <c r="J106" s="30">
        <f t="shared" si="29"/>
        <v>0</v>
      </c>
      <c r="K106" s="260">
        <f t="shared" si="30"/>
        <v>0</v>
      </c>
    </row>
    <row r="107" spans="1:11" ht="12" customHeight="1" x14ac:dyDescent="0.2">
      <c r="A107" s="273" t="s">
        <v>98</v>
      </c>
      <c r="B107" s="49" t="s">
        <v>63</v>
      </c>
      <c r="C107" s="34"/>
      <c r="D107" s="31"/>
      <c r="E107" s="31"/>
      <c r="F107" s="31"/>
      <c r="G107" s="31"/>
      <c r="H107" s="31"/>
      <c r="I107" s="31"/>
      <c r="J107" s="30">
        <f t="shared" si="29"/>
        <v>0</v>
      </c>
      <c r="K107" s="260">
        <f t="shared" si="30"/>
        <v>0</v>
      </c>
    </row>
    <row r="108" spans="1:11" ht="12" customHeight="1" x14ac:dyDescent="0.2">
      <c r="A108" s="261" t="s">
        <v>97</v>
      </c>
      <c r="B108" s="67" t="s">
        <v>96</v>
      </c>
      <c r="C108" s="31"/>
      <c r="D108" s="31"/>
      <c r="E108" s="31"/>
      <c r="F108" s="31"/>
      <c r="G108" s="31"/>
      <c r="H108" s="31"/>
      <c r="I108" s="31"/>
      <c r="J108" s="30">
        <f t="shared" si="29"/>
        <v>0</v>
      </c>
      <c r="K108" s="260">
        <f t="shared" si="30"/>
        <v>0</v>
      </c>
    </row>
    <row r="109" spans="1:11" ht="12" customHeight="1" x14ac:dyDescent="0.2">
      <c r="A109" s="273" t="s">
        <v>95</v>
      </c>
      <c r="B109" s="67" t="s">
        <v>94</v>
      </c>
      <c r="C109" s="31"/>
      <c r="D109" s="31"/>
      <c r="E109" s="31"/>
      <c r="F109" s="31"/>
      <c r="G109" s="31"/>
      <c r="H109" s="31"/>
      <c r="I109" s="31"/>
      <c r="J109" s="30">
        <f t="shared" si="29"/>
        <v>0</v>
      </c>
      <c r="K109" s="260">
        <f t="shared" si="30"/>
        <v>0</v>
      </c>
    </row>
    <row r="110" spans="1:11" ht="12" customHeight="1" x14ac:dyDescent="0.2">
      <c r="A110" s="273" t="s">
        <v>93</v>
      </c>
      <c r="B110" s="49" t="s">
        <v>92</v>
      </c>
      <c r="C110" s="34"/>
      <c r="D110" s="34"/>
      <c r="E110" s="34"/>
      <c r="F110" s="34"/>
      <c r="G110" s="34"/>
      <c r="H110" s="34"/>
      <c r="I110" s="34"/>
      <c r="J110" s="38">
        <f t="shared" si="29"/>
        <v>0</v>
      </c>
      <c r="K110" s="263">
        <f t="shared" si="30"/>
        <v>0</v>
      </c>
    </row>
    <row r="111" spans="1:11" ht="12" customHeight="1" x14ac:dyDescent="0.2">
      <c r="A111" s="273" t="s">
        <v>91</v>
      </c>
      <c r="B111" s="66" t="s">
        <v>90</v>
      </c>
      <c r="C111" s="34"/>
      <c r="D111" s="34"/>
      <c r="E111" s="34"/>
      <c r="F111" s="34"/>
      <c r="G111" s="34"/>
      <c r="H111" s="34"/>
      <c r="I111" s="34"/>
      <c r="J111" s="38">
        <f t="shared" si="29"/>
        <v>0</v>
      </c>
      <c r="K111" s="263">
        <f t="shared" si="30"/>
        <v>0</v>
      </c>
    </row>
    <row r="112" spans="1:11" ht="12" customHeight="1" x14ac:dyDescent="0.2">
      <c r="A112" s="272" t="s">
        <v>89</v>
      </c>
      <c r="B112" s="55" t="s">
        <v>410</v>
      </c>
      <c r="C112" s="31"/>
      <c r="D112" s="31"/>
      <c r="E112" s="31"/>
      <c r="F112" s="31"/>
      <c r="G112" s="31"/>
      <c r="H112" s="31"/>
      <c r="I112" s="31"/>
      <c r="J112" s="30">
        <f t="shared" si="29"/>
        <v>0</v>
      </c>
      <c r="K112" s="260">
        <f t="shared" si="30"/>
        <v>0</v>
      </c>
    </row>
    <row r="113" spans="1:11" ht="12" customHeight="1" thickBot="1" x14ac:dyDescent="0.25">
      <c r="A113" s="271" t="s">
        <v>87</v>
      </c>
      <c r="B113" s="270" t="s">
        <v>409</v>
      </c>
      <c r="C113" s="62"/>
      <c r="D113" s="62"/>
      <c r="E113" s="62"/>
      <c r="F113" s="62"/>
      <c r="G113" s="62"/>
      <c r="H113" s="62"/>
      <c r="I113" s="62"/>
      <c r="J113" s="61">
        <f t="shared" si="29"/>
        <v>0</v>
      </c>
      <c r="K113" s="269">
        <f t="shared" si="30"/>
        <v>0</v>
      </c>
    </row>
    <row r="114" spans="1:11" ht="12" customHeight="1" thickBot="1" x14ac:dyDescent="0.25">
      <c r="A114" s="86" t="s">
        <v>1</v>
      </c>
      <c r="B114" s="8" t="s">
        <v>85</v>
      </c>
      <c r="C114" s="7">
        <f t="shared" ref="C114:K114" si="31">+C115+C117+C119</f>
        <v>202767593</v>
      </c>
      <c r="D114" s="7">
        <f t="shared" si="31"/>
        <v>36329412</v>
      </c>
      <c r="E114" s="7">
        <f t="shared" si="31"/>
        <v>0</v>
      </c>
      <c r="F114" s="7">
        <f t="shared" si="31"/>
        <v>0</v>
      </c>
      <c r="G114" s="7">
        <f t="shared" si="31"/>
        <v>0</v>
      </c>
      <c r="H114" s="7">
        <f t="shared" si="31"/>
        <v>0</v>
      </c>
      <c r="I114" s="7">
        <f t="shared" si="31"/>
        <v>0</v>
      </c>
      <c r="J114" s="7">
        <f t="shared" si="31"/>
        <v>36329412</v>
      </c>
      <c r="K114" s="267">
        <f t="shared" si="31"/>
        <v>239097005</v>
      </c>
    </row>
    <row r="115" spans="1:11" ht="12" customHeight="1" x14ac:dyDescent="0.2">
      <c r="A115" s="264" t="s">
        <v>84</v>
      </c>
      <c r="B115" s="55" t="s">
        <v>83</v>
      </c>
      <c r="C115" s="53">
        <v>104692706</v>
      </c>
      <c r="D115" s="53">
        <v>124749</v>
      </c>
      <c r="E115" s="53"/>
      <c r="F115" s="53"/>
      <c r="G115" s="53"/>
      <c r="H115" s="53"/>
      <c r="I115" s="53"/>
      <c r="J115" s="47">
        <f t="shared" ref="J115:J127" si="32">D115+E115+F115+G115+H115+I115</f>
        <v>124749</v>
      </c>
      <c r="K115" s="268">
        <f t="shared" ref="K115:K127" si="33">C115+J115</f>
        <v>104817455</v>
      </c>
    </row>
    <row r="116" spans="1:11" ht="12" customHeight="1" x14ac:dyDescent="0.2">
      <c r="A116" s="264" t="s">
        <v>82</v>
      </c>
      <c r="B116" s="48" t="s">
        <v>81</v>
      </c>
      <c r="C116" s="53">
        <v>94944086</v>
      </c>
      <c r="D116" s="53"/>
      <c r="E116" s="53"/>
      <c r="F116" s="53"/>
      <c r="G116" s="53"/>
      <c r="H116" s="53"/>
      <c r="I116" s="53"/>
      <c r="J116" s="47">
        <f t="shared" si="32"/>
        <v>0</v>
      </c>
      <c r="K116" s="268">
        <f t="shared" si="33"/>
        <v>94944086</v>
      </c>
    </row>
    <row r="117" spans="1:11" ht="12" customHeight="1" x14ac:dyDescent="0.2">
      <c r="A117" s="264" t="s">
        <v>80</v>
      </c>
      <c r="B117" s="48" t="s">
        <v>79</v>
      </c>
      <c r="C117" s="34">
        <v>98074887</v>
      </c>
      <c r="D117" s="34">
        <v>36204663</v>
      </c>
      <c r="E117" s="34"/>
      <c r="F117" s="34"/>
      <c r="G117" s="34"/>
      <c r="H117" s="34"/>
      <c r="I117" s="34"/>
      <c r="J117" s="38">
        <f t="shared" si="32"/>
        <v>36204663</v>
      </c>
      <c r="K117" s="263">
        <f t="shared" si="33"/>
        <v>134279550</v>
      </c>
    </row>
    <row r="118" spans="1:11" ht="12" customHeight="1" x14ac:dyDescent="0.2">
      <c r="A118" s="264" t="s">
        <v>78</v>
      </c>
      <c r="B118" s="48" t="s">
        <v>77</v>
      </c>
      <c r="C118" s="34">
        <v>66339000</v>
      </c>
      <c r="D118" s="34"/>
      <c r="E118" s="34"/>
      <c r="F118" s="34"/>
      <c r="G118" s="34"/>
      <c r="H118" s="34"/>
      <c r="I118" s="34"/>
      <c r="J118" s="38">
        <f t="shared" si="32"/>
        <v>0</v>
      </c>
      <c r="K118" s="263">
        <f t="shared" si="33"/>
        <v>66339000</v>
      </c>
    </row>
    <row r="119" spans="1:11" ht="12" customHeight="1" x14ac:dyDescent="0.2">
      <c r="A119" s="264" t="s">
        <v>76</v>
      </c>
      <c r="B119" s="52" t="s">
        <v>75</v>
      </c>
      <c r="C119" s="34"/>
      <c r="D119" s="34"/>
      <c r="E119" s="34"/>
      <c r="F119" s="34"/>
      <c r="G119" s="34"/>
      <c r="H119" s="34"/>
      <c r="I119" s="34"/>
      <c r="J119" s="38">
        <f t="shared" si="32"/>
        <v>0</v>
      </c>
      <c r="K119" s="263">
        <f t="shared" si="33"/>
        <v>0</v>
      </c>
    </row>
    <row r="120" spans="1:11" ht="12" customHeight="1" x14ac:dyDescent="0.2">
      <c r="A120" s="264" t="s">
        <v>74</v>
      </c>
      <c r="B120" s="51" t="s">
        <v>73</v>
      </c>
      <c r="C120" s="34"/>
      <c r="D120" s="34"/>
      <c r="E120" s="34"/>
      <c r="F120" s="34"/>
      <c r="G120" s="34"/>
      <c r="H120" s="34"/>
      <c r="I120" s="34"/>
      <c r="J120" s="38">
        <f t="shared" si="32"/>
        <v>0</v>
      </c>
      <c r="K120" s="263">
        <f t="shared" si="33"/>
        <v>0</v>
      </c>
    </row>
    <row r="121" spans="1:11" ht="12" customHeight="1" x14ac:dyDescent="0.2">
      <c r="A121" s="264" t="s">
        <v>72</v>
      </c>
      <c r="B121" s="50" t="s">
        <v>71</v>
      </c>
      <c r="C121" s="34"/>
      <c r="D121" s="34"/>
      <c r="E121" s="34"/>
      <c r="F121" s="34"/>
      <c r="G121" s="34"/>
      <c r="H121" s="34"/>
      <c r="I121" s="34"/>
      <c r="J121" s="38">
        <f t="shared" si="32"/>
        <v>0</v>
      </c>
      <c r="K121" s="263">
        <f t="shared" si="33"/>
        <v>0</v>
      </c>
    </row>
    <row r="122" spans="1:11" ht="12" customHeight="1" x14ac:dyDescent="0.2">
      <c r="A122" s="264" t="s">
        <v>70</v>
      </c>
      <c r="B122" s="49" t="s">
        <v>69</v>
      </c>
      <c r="C122" s="34"/>
      <c r="D122" s="34"/>
      <c r="E122" s="34"/>
      <c r="F122" s="34"/>
      <c r="G122" s="34"/>
      <c r="H122" s="34"/>
      <c r="I122" s="34"/>
      <c r="J122" s="38">
        <f t="shared" si="32"/>
        <v>0</v>
      </c>
      <c r="K122" s="263">
        <f t="shared" si="33"/>
        <v>0</v>
      </c>
    </row>
    <row r="123" spans="1:11" ht="12" customHeight="1" x14ac:dyDescent="0.2">
      <c r="A123" s="264" t="s">
        <v>68</v>
      </c>
      <c r="B123" s="49" t="s">
        <v>67</v>
      </c>
      <c r="C123" s="34"/>
      <c r="D123" s="34"/>
      <c r="E123" s="34"/>
      <c r="F123" s="34"/>
      <c r="G123" s="34"/>
      <c r="H123" s="34"/>
      <c r="I123" s="34"/>
      <c r="J123" s="38">
        <f t="shared" si="32"/>
        <v>0</v>
      </c>
      <c r="K123" s="263">
        <f t="shared" si="33"/>
        <v>0</v>
      </c>
    </row>
    <row r="124" spans="1:11" ht="12" customHeight="1" x14ac:dyDescent="0.2">
      <c r="A124" s="264" t="s">
        <v>66</v>
      </c>
      <c r="B124" s="49" t="s">
        <v>65</v>
      </c>
      <c r="C124" s="34"/>
      <c r="D124" s="34"/>
      <c r="E124" s="34"/>
      <c r="F124" s="34"/>
      <c r="G124" s="34"/>
      <c r="H124" s="34"/>
      <c r="I124" s="34"/>
      <c r="J124" s="38">
        <f t="shared" si="32"/>
        <v>0</v>
      </c>
      <c r="K124" s="263">
        <f t="shared" si="33"/>
        <v>0</v>
      </c>
    </row>
    <row r="125" spans="1:11" ht="12" customHeight="1" x14ac:dyDescent="0.2">
      <c r="A125" s="264" t="s">
        <v>64</v>
      </c>
      <c r="B125" s="49" t="s">
        <v>63</v>
      </c>
      <c r="C125" s="34"/>
      <c r="D125" s="34"/>
      <c r="E125" s="34"/>
      <c r="F125" s="34"/>
      <c r="G125" s="34"/>
      <c r="H125" s="34"/>
      <c r="I125" s="34"/>
      <c r="J125" s="38">
        <f t="shared" si="32"/>
        <v>0</v>
      </c>
      <c r="K125" s="263">
        <f t="shared" si="33"/>
        <v>0</v>
      </c>
    </row>
    <row r="126" spans="1:11" ht="12" customHeight="1" x14ac:dyDescent="0.2">
      <c r="A126" s="264" t="s">
        <v>62</v>
      </c>
      <c r="B126" s="49" t="s">
        <v>61</v>
      </c>
      <c r="C126" s="34"/>
      <c r="D126" s="34"/>
      <c r="E126" s="34"/>
      <c r="F126" s="34"/>
      <c r="G126" s="34"/>
      <c r="H126" s="34"/>
      <c r="I126" s="34"/>
      <c r="J126" s="38">
        <f t="shared" si="32"/>
        <v>0</v>
      </c>
      <c r="K126" s="263">
        <f t="shared" si="33"/>
        <v>0</v>
      </c>
    </row>
    <row r="127" spans="1:11" ht="12" customHeight="1" thickBot="1" x14ac:dyDescent="0.25">
      <c r="A127" s="261" t="s">
        <v>60</v>
      </c>
      <c r="B127" s="49" t="s">
        <v>59</v>
      </c>
      <c r="C127" s="31"/>
      <c r="D127" s="31"/>
      <c r="E127" s="31"/>
      <c r="F127" s="31"/>
      <c r="G127" s="31"/>
      <c r="H127" s="31"/>
      <c r="I127" s="31"/>
      <c r="J127" s="30">
        <f t="shared" si="32"/>
        <v>0</v>
      </c>
      <c r="K127" s="260">
        <f t="shared" si="33"/>
        <v>0</v>
      </c>
    </row>
    <row r="128" spans="1:11" ht="12" customHeight="1" thickBot="1" x14ac:dyDescent="0.25">
      <c r="A128" s="86" t="s">
        <v>58</v>
      </c>
      <c r="B128" s="20" t="s">
        <v>57</v>
      </c>
      <c r="C128" s="7">
        <f t="shared" ref="C128:K128" si="34">+C93+C114</f>
        <v>389847508</v>
      </c>
      <c r="D128" s="7">
        <f t="shared" si="34"/>
        <v>91385972</v>
      </c>
      <c r="E128" s="7">
        <f t="shared" si="34"/>
        <v>0</v>
      </c>
      <c r="F128" s="7">
        <f t="shared" si="34"/>
        <v>0</v>
      </c>
      <c r="G128" s="7">
        <f t="shared" si="34"/>
        <v>0</v>
      </c>
      <c r="H128" s="7">
        <f t="shared" si="34"/>
        <v>0</v>
      </c>
      <c r="I128" s="7">
        <f t="shared" si="34"/>
        <v>0</v>
      </c>
      <c r="J128" s="7">
        <f t="shared" si="34"/>
        <v>91385972</v>
      </c>
      <c r="K128" s="267">
        <f t="shared" si="34"/>
        <v>481233480</v>
      </c>
    </row>
    <row r="129" spans="1:17" ht="12" customHeight="1" thickBot="1" x14ac:dyDescent="0.25">
      <c r="A129" s="86" t="s">
        <v>56</v>
      </c>
      <c r="B129" s="20" t="s">
        <v>408</v>
      </c>
      <c r="C129" s="7">
        <f t="shared" ref="C129:K129" si="35">+C130+C131+C132</f>
        <v>0</v>
      </c>
      <c r="D129" s="7">
        <f t="shared" si="35"/>
        <v>0</v>
      </c>
      <c r="E129" s="7">
        <f t="shared" si="35"/>
        <v>0</v>
      </c>
      <c r="F129" s="7">
        <f t="shared" si="35"/>
        <v>0</v>
      </c>
      <c r="G129" s="7">
        <f t="shared" si="35"/>
        <v>0</v>
      </c>
      <c r="H129" s="7">
        <f t="shared" si="35"/>
        <v>0</v>
      </c>
      <c r="I129" s="7">
        <f t="shared" si="35"/>
        <v>0</v>
      </c>
      <c r="J129" s="7">
        <f t="shared" si="35"/>
        <v>0</v>
      </c>
      <c r="K129" s="267">
        <f t="shared" si="35"/>
        <v>0</v>
      </c>
    </row>
    <row r="130" spans="1:17" s="262" customFormat="1" ht="12" customHeight="1" x14ac:dyDescent="0.2">
      <c r="A130" s="264" t="s">
        <v>54</v>
      </c>
      <c r="B130" s="35" t="s">
        <v>407</v>
      </c>
      <c r="C130" s="34"/>
      <c r="D130" s="34"/>
      <c r="E130" s="34"/>
      <c r="F130" s="34"/>
      <c r="G130" s="34"/>
      <c r="H130" s="34"/>
      <c r="I130" s="34"/>
      <c r="J130" s="38">
        <f>D130+E130+F130+G130+H130+I130</f>
        <v>0</v>
      </c>
      <c r="K130" s="263">
        <f>C130+J130</f>
        <v>0</v>
      </c>
    </row>
    <row r="131" spans="1:17" ht="12" customHeight="1" x14ac:dyDescent="0.2">
      <c r="A131" s="264" t="s">
        <v>52</v>
      </c>
      <c r="B131" s="35" t="s">
        <v>51</v>
      </c>
      <c r="C131" s="34"/>
      <c r="D131" s="34"/>
      <c r="E131" s="34"/>
      <c r="F131" s="34"/>
      <c r="G131" s="34"/>
      <c r="H131" s="34"/>
      <c r="I131" s="34"/>
      <c r="J131" s="38">
        <f>D131+E131+F131+G131+H131+I131</f>
        <v>0</v>
      </c>
      <c r="K131" s="263">
        <f>C131+J131</f>
        <v>0</v>
      </c>
    </row>
    <row r="132" spans="1:17" ht="12" customHeight="1" thickBot="1" x14ac:dyDescent="0.25">
      <c r="A132" s="261" t="s">
        <v>50</v>
      </c>
      <c r="B132" s="41" t="s">
        <v>406</v>
      </c>
      <c r="C132" s="34"/>
      <c r="D132" s="34"/>
      <c r="E132" s="34"/>
      <c r="F132" s="34"/>
      <c r="G132" s="34"/>
      <c r="H132" s="34"/>
      <c r="I132" s="34"/>
      <c r="J132" s="38">
        <f>D132+E132+F132+G132+H132+I132</f>
        <v>0</v>
      </c>
      <c r="K132" s="263">
        <f>C132+J132</f>
        <v>0</v>
      </c>
    </row>
    <row r="133" spans="1:17" ht="12" customHeight="1" thickBot="1" x14ac:dyDescent="0.25">
      <c r="A133" s="86" t="s">
        <v>48</v>
      </c>
      <c r="B133" s="20" t="s">
        <v>47</v>
      </c>
      <c r="C133" s="7">
        <f t="shared" ref="C133:K133" si="36">+C134+C135+C136+C137+C138+C139</f>
        <v>0</v>
      </c>
      <c r="D133" s="7">
        <f t="shared" si="36"/>
        <v>0</v>
      </c>
      <c r="E133" s="7">
        <f t="shared" si="36"/>
        <v>0</v>
      </c>
      <c r="F133" s="7">
        <f t="shared" si="36"/>
        <v>0</v>
      </c>
      <c r="G133" s="7">
        <f t="shared" si="36"/>
        <v>0</v>
      </c>
      <c r="H133" s="7">
        <f t="shared" si="36"/>
        <v>0</v>
      </c>
      <c r="I133" s="7">
        <f t="shared" si="36"/>
        <v>0</v>
      </c>
      <c r="J133" s="7">
        <f t="shared" si="36"/>
        <v>0</v>
      </c>
      <c r="K133" s="267">
        <f t="shared" si="36"/>
        <v>0</v>
      </c>
    </row>
    <row r="134" spans="1:17" ht="12" customHeight="1" x14ac:dyDescent="0.2">
      <c r="A134" s="264" t="s">
        <v>46</v>
      </c>
      <c r="B134" s="35" t="s">
        <v>45</v>
      </c>
      <c r="C134" s="34"/>
      <c r="D134" s="34"/>
      <c r="E134" s="34"/>
      <c r="F134" s="34"/>
      <c r="G134" s="34"/>
      <c r="H134" s="34"/>
      <c r="I134" s="34"/>
      <c r="J134" s="38">
        <f t="shared" ref="J134:J139" si="37">D134+E134+F134+G134+H134+I134</f>
        <v>0</v>
      </c>
      <c r="K134" s="263">
        <f t="shared" ref="K134:K139" si="38">C134+J134</f>
        <v>0</v>
      </c>
    </row>
    <row r="135" spans="1:17" ht="12" customHeight="1" x14ac:dyDescent="0.2">
      <c r="A135" s="264" t="s">
        <v>44</v>
      </c>
      <c r="B135" s="35" t="s">
        <v>43</v>
      </c>
      <c r="C135" s="34"/>
      <c r="D135" s="34"/>
      <c r="E135" s="34"/>
      <c r="F135" s="34"/>
      <c r="G135" s="34"/>
      <c r="H135" s="34"/>
      <c r="I135" s="34"/>
      <c r="J135" s="38">
        <f t="shared" si="37"/>
        <v>0</v>
      </c>
      <c r="K135" s="263">
        <f t="shared" si="38"/>
        <v>0</v>
      </c>
    </row>
    <row r="136" spans="1:17" ht="12" customHeight="1" x14ac:dyDescent="0.2">
      <c r="A136" s="264" t="s">
        <v>42</v>
      </c>
      <c r="B136" s="35" t="s">
        <v>41</v>
      </c>
      <c r="C136" s="34"/>
      <c r="D136" s="34"/>
      <c r="E136" s="34"/>
      <c r="F136" s="34"/>
      <c r="G136" s="34"/>
      <c r="H136" s="34"/>
      <c r="I136" s="34"/>
      <c r="J136" s="38">
        <f t="shared" si="37"/>
        <v>0</v>
      </c>
      <c r="K136" s="263">
        <f t="shared" si="38"/>
        <v>0</v>
      </c>
    </row>
    <row r="137" spans="1:17" ht="12" customHeight="1" x14ac:dyDescent="0.2">
      <c r="A137" s="264" t="s">
        <v>40</v>
      </c>
      <c r="B137" s="35" t="s">
        <v>405</v>
      </c>
      <c r="C137" s="34"/>
      <c r="D137" s="34"/>
      <c r="E137" s="34"/>
      <c r="F137" s="34"/>
      <c r="G137" s="34"/>
      <c r="H137" s="34"/>
      <c r="I137" s="34"/>
      <c r="J137" s="38">
        <f t="shared" si="37"/>
        <v>0</v>
      </c>
      <c r="K137" s="263">
        <f t="shared" si="38"/>
        <v>0</v>
      </c>
    </row>
    <row r="138" spans="1:17" ht="12" customHeight="1" x14ac:dyDescent="0.2">
      <c r="A138" s="264" t="s">
        <v>38</v>
      </c>
      <c r="B138" s="35" t="s">
        <v>37</v>
      </c>
      <c r="C138" s="34"/>
      <c r="D138" s="34"/>
      <c r="E138" s="34"/>
      <c r="F138" s="34"/>
      <c r="G138" s="34"/>
      <c r="H138" s="34"/>
      <c r="I138" s="34"/>
      <c r="J138" s="38">
        <f t="shared" si="37"/>
        <v>0</v>
      </c>
      <c r="K138" s="263">
        <f t="shared" si="38"/>
        <v>0</v>
      </c>
    </row>
    <row r="139" spans="1:17" s="262" customFormat="1" ht="12" customHeight="1" thickBot="1" x14ac:dyDescent="0.25">
      <c r="A139" s="261" t="s">
        <v>36</v>
      </c>
      <c r="B139" s="41" t="s">
        <v>35</v>
      </c>
      <c r="C139" s="34"/>
      <c r="D139" s="34"/>
      <c r="E139" s="34"/>
      <c r="F139" s="34"/>
      <c r="G139" s="34"/>
      <c r="H139" s="34"/>
      <c r="I139" s="34"/>
      <c r="J139" s="38">
        <f t="shared" si="37"/>
        <v>0</v>
      </c>
      <c r="K139" s="263">
        <f t="shared" si="38"/>
        <v>0</v>
      </c>
    </row>
    <row r="140" spans="1:17" ht="12" customHeight="1" thickBot="1" x14ac:dyDescent="0.25">
      <c r="A140" s="86" t="s">
        <v>34</v>
      </c>
      <c r="B140" s="20" t="s">
        <v>404</v>
      </c>
      <c r="C140" s="44">
        <f t="shared" ref="C140:K140" si="39">+C141+C142+C144+C145+C143</f>
        <v>0</v>
      </c>
      <c r="D140" s="44">
        <f t="shared" si="39"/>
        <v>5413134</v>
      </c>
      <c r="E140" s="44">
        <f t="shared" si="39"/>
        <v>0</v>
      </c>
      <c r="F140" s="44">
        <f t="shared" si="39"/>
        <v>0</v>
      </c>
      <c r="G140" s="44">
        <f t="shared" si="39"/>
        <v>0</v>
      </c>
      <c r="H140" s="44">
        <f t="shared" si="39"/>
        <v>0</v>
      </c>
      <c r="I140" s="44">
        <f t="shared" si="39"/>
        <v>0</v>
      </c>
      <c r="J140" s="44">
        <f t="shared" si="39"/>
        <v>5413134</v>
      </c>
      <c r="K140" s="266">
        <f t="shared" si="39"/>
        <v>5413134</v>
      </c>
      <c r="Q140" s="265"/>
    </row>
    <row r="141" spans="1:17" x14ac:dyDescent="0.2">
      <c r="A141" s="264" t="s">
        <v>32</v>
      </c>
      <c r="B141" s="35" t="s">
        <v>31</v>
      </c>
      <c r="C141" s="34"/>
      <c r="D141" s="34"/>
      <c r="E141" s="34"/>
      <c r="F141" s="34"/>
      <c r="G141" s="34"/>
      <c r="H141" s="34"/>
      <c r="I141" s="34"/>
      <c r="J141" s="38">
        <f>D141+E141+F141+G141+H141+I141</f>
        <v>0</v>
      </c>
      <c r="K141" s="263">
        <f>C141+J141</f>
        <v>0</v>
      </c>
    </row>
    <row r="142" spans="1:17" ht="12" customHeight="1" x14ac:dyDescent="0.2">
      <c r="A142" s="264" t="s">
        <v>30</v>
      </c>
      <c r="B142" s="35" t="s">
        <v>29</v>
      </c>
      <c r="C142" s="34"/>
      <c r="D142" s="34">
        <v>5413134</v>
      </c>
      <c r="E142" s="34"/>
      <c r="F142" s="34"/>
      <c r="G142" s="34"/>
      <c r="H142" s="34"/>
      <c r="I142" s="34"/>
      <c r="J142" s="38">
        <f>D142+E142+F142+G142+H142+I142</f>
        <v>5413134</v>
      </c>
      <c r="K142" s="263">
        <f>C142+J142</f>
        <v>5413134</v>
      </c>
    </row>
    <row r="143" spans="1:17" ht="12" customHeight="1" x14ac:dyDescent="0.2">
      <c r="A143" s="264" t="s">
        <v>28</v>
      </c>
      <c r="B143" s="35" t="s">
        <v>403</v>
      </c>
      <c r="C143" s="34"/>
      <c r="D143" s="34"/>
      <c r="E143" s="34"/>
      <c r="F143" s="34"/>
      <c r="G143" s="34"/>
      <c r="H143" s="34"/>
      <c r="I143" s="34"/>
      <c r="J143" s="38">
        <f>D143+E143+F143+G143+H143+I143</f>
        <v>0</v>
      </c>
      <c r="K143" s="263">
        <f>C143+J143</f>
        <v>0</v>
      </c>
    </row>
    <row r="144" spans="1:17" s="262" customFormat="1" ht="12" customHeight="1" x14ac:dyDescent="0.2">
      <c r="A144" s="264" t="s">
        <v>26</v>
      </c>
      <c r="B144" s="35" t="s">
        <v>27</v>
      </c>
      <c r="C144" s="34"/>
      <c r="D144" s="34"/>
      <c r="E144" s="34"/>
      <c r="F144" s="34"/>
      <c r="G144" s="34"/>
      <c r="H144" s="34"/>
      <c r="I144" s="34"/>
      <c r="J144" s="38">
        <f>D144+E144+F144+G144+H144+I144</f>
        <v>0</v>
      </c>
      <c r="K144" s="263">
        <f>C144+J144</f>
        <v>0</v>
      </c>
    </row>
    <row r="145" spans="1:11" s="262" customFormat="1" ht="12" customHeight="1" thickBot="1" x14ac:dyDescent="0.25">
      <c r="A145" s="261" t="s">
        <v>211</v>
      </c>
      <c r="B145" s="41" t="s">
        <v>25</v>
      </c>
      <c r="C145" s="34"/>
      <c r="D145" s="34"/>
      <c r="E145" s="34"/>
      <c r="F145" s="34"/>
      <c r="G145" s="34"/>
      <c r="H145" s="34"/>
      <c r="I145" s="34"/>
      <c r="J145" s="38">
        <f>D145+E145+F145+G145+H145+I145</f>
        <v>0</v>
      </c>
      <c r="K145" s="263">
        <f>C145+J145</f>
        <v>0</v>
      </c>
    </row>
    <row r="146" spans="1:11" s="262" customFormat="1" ht="12" customHeight="1" thickBot="1" x14ac:dyDescent="0.25">
      <c r="A146" s="86" t="s">
        <v>24</v>
      </c>
      <c r="B146" s="20" t="s">
        <v>23</v>
      </c>
      <c r="C146" s="28">
        <f t="shared" ref="C146:K146" si="40">+C147+C148+C149+C150+C151</f>
        <v>0</v>
      </c>
      <c r="D146" s="28">
        <f t="shared" si="40"/>
        <v>0</v>
      </c>
      <c r="E146" s="28">
        <f t="shared" si="40"/>
        <v>0</v>
      </c>
      <c r="F146" s="28">
        <f t="shared" si="40"/>
        <v>0</v>
      </c>
      <c r="G146" s="28">
        <f t="shared" si="40"/>
        <v>0</v>
      </c>
      <c r="H146" s="28">
        <f t="shared" si="40"/>
        <v>0</v>
      </c>
      <c r="I146" s="28">
        <f t="shared" si="40"/>
        <v>0</v>
      </c>
      <c r="J146" s="28">
        <f t="shared" si="40"/>
        <v>0</v>
      </c>
      <c r="K146" s="250">
        <f t="shared" si="40"/>
        <v>0</v>
      </c>
    </row>
    <row r="147" spans="1:11" s="262" customFormat="1" ht="12" customHeight="1" x14ac:dyDescent="0.2">
      <c r="A147" s="264" t="s">
        <v>22</v>
      </c>
      <c r="B147" s="35" t="s">
        <v>21</v>
      </c>
      <c r="C147" s="34"/>
      <c r="D147" s="34"/>
      <c r="E147" s="34"/>
      <c r="F147" s="34"/>
      <c r="G147" s="34"/>
      <c r="H147" s="34"/>
      <c r="I147" s="34"/>
      <c r="J147" s="38">
        <f t="shared" ref="J147:J153" si="41">D147+E147+F147+G147+H147+I147</f>
        <v>0</v>
      </c>
      <c r="K147" s="263">
        <f t="shared" ref="K147:K153" si="42">C147+J147</f>
        <v>0</v>
      </c>
    </row>
    <row r="148" spans="1:11" s="262" customFormat="1" ht="12" customHeight="1" x14ac:dyDescent="0.2">
      <c r="A148" s="264" t="s">
        <v>20</v>
      </c>
      <c r="B148" s="35" t="s">
        <v>19</v>
      </c>
      <c r="C148" s="34"/>
      <c r="D148" s="34"/>
      <c r="E148" s="34"/>
      <c r="F148" s="34"/>
      <c r="G148" s="34"/>
      <c r="H148" s="34"/>
      <c r="I148" s="34"/>
      <c r="J148" s="38">
        <f t="shared" si="41"/>
        <v>0</v>
      </c>
      <c r="K148" s="263">
        <f t="shared" si="42"/>
        <v>0</v>
      </c>
    </row>
    <row r="149" spans="1:11" s="262" customFormat="1" ht="12" customHeight="1" x14ac:dyDescent="0.2">
      <c r="A149" s="264" t="s">
        <v>18</v>
      </c>
      <c r="B149" s="35" t="s">
        <v>17</v>
      </c>
      <c r="C149" s="34"/>
      <c r="D149" s="34"/>
      <c r="E149" s="34"/>
      <c r="F149" s="34"/>
      <c r="G149" s="34"/>
      <c r="H149" s="34"/>
      <c r="I149" s="34"/>
      <c r="J149" s="38">
        <f t="shared" si="41"/>
        <v>0</v>
      </c>
      <c r="K149" s="263">
        <f t="shared" si="42"/>
        <v>0</v>
      </c>
    </row>
    <row r="150" spans="1:11" s="262" customFormat="1" ht="12" customHeight="1" x14ac:dyDescent="0.2">
      <c r="A150" s="264" t="s">
        <v>16</v>
      </c>
      <c r="B150" s="35" t="s">
        <v>402</v>
      </c>
      <c r="C150" s="34"/>
      <c r="D150" s="34"/>
      <c r="E150" s="34"/>
      <c r="F150" s="34"/>
      <c r="G150" s="34"/>
      <c r="H150" s="34"/>
      <c r="I150" s="34"/>
      <c r="J150" s="38">
        <f t="shared" si="41"/>
        <v>0</v>
      </c>
      <c r="K150" s="263">
        <f t="shared" si="42"/>
        <v>0</v>
      </c>
    </row>
    <row r="151" spans="1:11" ht="12.75" customHeight="1" thickBot="1" x14ac:dyDescent="0.25">
      <c r="A151" s="261" t="s">
        <v>14</v>
      </c>
      <c r="B151" s="41" t="s">
        <v>13</v>
      </c>
      <c r="C151" s="31"/>
      <c r="D151" s="31"/>
      <c r="E151" s="31"/>
      <c r="F151" s="31"/>
      <c r="G151" s="31"/>
      <c r="H151" s="31"/>
      <c r="I151" s="31"/>
      <c r="J151" s="30">
        <f t="shared" si="41"/>
        <v>0</v>
      </c>
      <c r="K151" s="260">
        <f t="shared" si="42"/>
        <v>0</v>
      </c>
    </row>
    <row r="152" spans="1:11" ht="12.75" customHeight="1" thickBot="1" x14ac:dyDescent="0.25">
      <c r="A152" s="259" t="s">
        <v>12</v>
      </c>
      <c r="B152" s="20" t="s">
        <v>11</v>
      </c>
      <c r="C152" s="26"/>
      <c r="D152" s="26"/>
      <c r="E152" s="26"/>
      <c r="F152" s="26"/>
      <c r="G152" s="26"/>
      <c r="H152" s="26"/>
      <c r="I152" s="26"/>
      <c r="J152" s="28">
        <f t="shared" si="41"/>
        <v>0</v>
      </c>
      <c r="K152" s="250">
        <f t="shared" si="42"/>
        <v>0</v>
      </c>
    </row>
    <row r="153" spans="1:11" ht="12.75" customHeight="1" thickBot="1" x14ac:dyDescent="0.25">
      <c r="A153" s="259" t="s">
        <v>10</v>
      </c>
      <c r="B153" s="20" t="s">
        <v>9</v>
      </c>
      <c r="C153" s="26"/>
      <c r="D153" s="26"/>
      <c r="E153" s="26"/>
      <c r="F153" s="26"/>
      <c r="G153" s="26"/>
      <c r="H153" s="26"/>
      <c r="I153" s="26"/>
      <c r="J153" s="28">
        <f t="shared" si="41"/>
        <v>0</v>
      </c>
      <c r="K153" s="250">
        <f t="shared" si="42"/>
        <v>0</v>
      </c>
    </row>
    <row r="154" spans="1:11" ht="12" customHeight="1" thickBot="1" x14ac:dyDescent="0.25">
      <c r="A154" s="86" t="s">
        <v>8</v>
      </c>
      <c r="B154" s="20" t="s">
        <v>7</v>
      </c>
      <c r="C154" s="14">
        <f t="shared" ref="C154:K154" si="43">+C129+C133+C140+C146+C152+C153</f>
        <v>0</v>
      </c>
      <c r="D154" s="14">
        <f t="shared" si="43"/>
        <v>5413134</v>
      </c>
      <c r="E154" s="14">
        <f t="shared" si="43"/>
        <v>0</v>
      </c>
      <c r="F154" s="14">
        <f t="shared" si="43"/>
        <v>0</v>
      </c>
      <c r="G154" s="14">
        <f t="shared" si="43"/>
        <v>0</v>
      </c>
      <c r="H154" s="14">
        <f t="shared" si="43"/>
        <v>0</v>
      </c>
      <c r="I154" s="14">
        <f t="shared" si="43"/>
        <v>0</v>
      </c>
      <c r="J154" s="14">
        <f t="shared" si="43"/>
        <v>5413134</v>
      </c>
      <c r="K154" s="257">
        <f t="shared" si="43"/>
        <v>5413134</v>
      </c>
    </row>
    <row r="155" spans="1:11" ht="15.2" customHeight="1" thickBot="1" x14ac:dyDescent="0.25">
      <c r="A155" s="258" t="s">
        <v>6</v>
      </c>
      <c r="B155" s="16" t="s">
        <v>5</v>
      </c>
      <c r="C155" s="14">
        <f t="shared" ref="C155:K155" si="44">+C128+C154</f>
        <v>389847508</v>
      </c>
      <c r="D155" s="14">
        <f t="shared" si="44"/>
        <v>96799106</v>
      </c>
      <c r="E155" s="14">
        <f t="shared" si="44"/>
        <v>0</v>
      </c>
      <c r="F155" s="14">
        <f t="shared" si="44"/>
        <v>0</v>
      </c>
      <c r="G155" s="14">
        <f t="shared" si="44"/>
        <v>0</v>
      </c>
      <c r="H155" s="14">
        <f t="shared" si="44"/>
        <v>0</v>
      </c>
      <c r="I155" s="14">
        <f t="shared" si="44"/>
        <v>0</v>
      </c>
      <c r="J155" s="14">
        <f t="shared" si="44"/>
        <v>96799106</v>
      </c>
      <c r="K155" s="257">
        <f t="shared" si="44"/>
        <v>486646614</v>
      </c>
    </row>
    <row r="156" spans="1:11" ht="13.5" thickBot="1" x14ac:dyDescent="0.25">
      <c r="H156" s="247"/>
      <c r="I156" s="256"/>
      <c r="J156" s="256"/>
      <c r="K156" s="256"/>
    </row>
    <row r="157" spans="1:11" ht="15.2" customHeight="1" thickBot="1" x14ac:dyDescent="0.25">
      <c r="A157" s="255" t="s">
        <v>401</v>
      </c>
      <c r="B157" s="254"/>
      <c r="C157" s="252">
        <v>21</v>
      </c>
      <c r="D157" s="253"/>
      <c r="E157" s="253"/>
      <c r="F157" s="253"/>
      <c r="G157" s="253"/>
      <c r="H157" s="253"/>
      <c r="I157" s="252"/>
      <c r="J157" s="251">
        <f>D157+E157+F157+G157+H157+I157</f>
        <v>0</v>
      </c>
      <c r="K157" s="250">
        <f>C157+J157</f>
        <v>21</v>
      </c>
    </row>
    <row r="158" spans="1:11" ht="14.45" customHeight="1" thickBot="1" x14ac:dyDescent="0.25">
      <c r="A158" s="255" t="s">
        <v>400</v>
      </c>
      <c r="B158" s="254"/>
      <c r="C158" s="252">
        <v>29</v>
      </c>
      <c r="D158" s="253"/>
      <c r="E158" s="253"/>
      <c r="F158" s="253"/>
      <c r="G158" s="253"/>
      <c r="H158" s="253"/>
      <c r="I158" s="252"/>
      <c r="J158" s="251">
        <f>D158+E158+F158+G158+H158+I158</f>
        <v>0</v>
      </c>
      <c r="K158" s="250">
        <f>C158+J158</f>
        <v>29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0871-CCD5-4D0B-AEFC-14A4E4A23F8E}">
  <sheetPr>
    <tabColor rgb="FF92D050"/>
  </sheetPr>
  <dimension ref="A1:Q158"/>
  <sheetViews>
    <sheetView topLeftCell="B1" zoomScaleNormal="100" zoomScaleSheetLayoutView="100" workbookViewId="0">
      <selection activeCell="F18" sqref="F18"/>
    </sheetView>
  </sheetViews>
  <sheetFormatPr defaultRowHeight="12.75" x14ac:dyDescent="0.2"/>
  <cols>
    <col min="1" max="1" width="12.5" style="249" customWidth="1"/>
    <col min="2" max="2" width="62" style="248" customWidth="1"/>
    <col min="3" max="3" width="15.83203125" style="247" customWidth="1"/>
    <col min="4" max="7" width="14.83203125" style="247" customWidth="1"/>
    <col min="8" max="9" width="14.83203125" style="246" customWidth="1"/>
    <col min="10" max="11" width="15.83203125" style="246" customWidth="1"/>
    <col min="12" max="16384" width="9.33203125" style="246"/>
  </cols>
  <sheetData>
    <row r="1" spans="1:11" s="320" customFormat="1" ht="16.5" customHeight="1" thickBot="1" x14ac:dyDescent="0.3">
      <c r="A1" s="321"/>
      <c r="B1" s="535" t="s">
        <v>521</v>
      </c>
      <c r="C1" s="536"/>
      <c r="D1" s="536"/>
      <c r="E1" s="536"/>
      <c r="F1" s="536"/>
      <c r="G1" s="536"/>
      <c r="H1" s="536"/>
      <c r="I1" s="536"/>
      <c r="J1" s="536"/>
      <c r="K1" s="536"/>
    </row>
    <row r="2" spans="1:11" s="316" customFormat="1" ht="21.2" customHeight="1" thickBot="1" x14ac:dyDescent="0.25">
      <c r="A2" s="318" t="s">
        <v>340</v>
      </c>
      <c r="B2" s="527" t="str">
        <f>CONCATENATE([1]E_ALAPADATOK!A3)</f>
        <v>Sály Község Önkormányzata</v>
      </c>
      <c r="C2" s="528"/>
      <c r="D2" s="528"/>
      <c r="E2" s="528"/>
      <c r="F2" s="528"/>
      <c r="G2" s="528"/>
      <c r="H2" s="528"/>
      <c r="I2" s="529"/>
      <c r="J2" s="530"/>
      <c r="K2" s="322" t="s">
        <v>423</v>
      </c>
    </row>
    <row r="3" spans="1:11" s="316" customFormat="1" ht="36.75" thickBot="1" x14ac:dyDescent="0.25">
      <c r="A3" s="318" t="s">
        <v>425</v>
      </c>
      <c r="B3" s="531" t="s">
        <v>428</v>
      </c>
      <c r="C3" s="532"/>
      <c r="D3" s="532"/>
      <c r="E3" s="532"/>
      <c r="F3" s="532"/>
      <c r="G3" s="532"/>
      <c r="H3" s="532"/>
      <c r="I3" s="533"/>
      <c r="J3" s="534"/>
      <c r="K3" s="317" t="s">
        <v>427</v>
      </c>
    </row>
    <row r="4" spans="1:11" s="311" customFormat="1" ht="15.95" customHeight="1" thickBot="1" x14ac:dyDescent="0.3">
      <c r="A4" s="315"/>
      <c r="B4" s="315"/>
      <c r="C4" s="314"/>
      <c r="D4" s="314"/>
      <c r="E4" s="314"/>
      <c r="F4" s="314"/>
      <c r="G4" s="314"/>
      <c r="H4" s="313"/>
      <c r="I4" s="313"/>
      <c r="J4" s="313"/>
      <c r="K4" s="312" t="str">
        <f>CONCATENATE('E_2.2.sz.mell.'!I2)</f>
        <v>Forintban!</v>
      </c>
    </row>
    <row r="5" spans="1:11" ht="40.5" customHeight="1" thickBot="1" x14ac:dyDescent="0.25">
      <c r="A5" s="310" t="s">
        <v>422</v>
      </c>
      <c r="B5" s="309" t="s">
        <v>421</v>
      </c>
      <c r="C5" s="308" t="str">
        <f>CONCATENATE('E_1.1.sz.mell.'!C9:K9)</f>
        <v>Eredeti
előirányzat</v>
      </c>
      <c r="D5" s="307" t="str">
        <f>CONCATENATE('E_1.1.sz.mell.'!D9)</f>
        <v xml:space="preserve">.... sz. módosítás </v>
      </c>
      <c r="E5" s="307" t="str">
        <f>CONCATENATE('E_1.1.sz.mell.'!E9)</f>
        <v xml:space="preserve">.... sz. módosítás </v>
      </c>
      <c r="F5" s="307" t="str">
        <f>CONCATENATE('E_1.1.sz.mell.'!F9)</f>
        <v xml:space="preserve">... sz. módosítás </v>
      </c>
      <c r="G5" s="307" t="str">
        <f>CONCATENATE('E_1.1.sz.mell.'!G9)</f>
        <v xml:space="preserve">.... sz. módosítás </v>
      </c>
      <c r="H5" s="307" t="str">
        <f>CONCATENATE('E_1.1.sz.mell.'!H9)</f>
        <v xml:space="preserve">.... sz. módosítás </v>
      </c>
      <c r="I5" s="307" t="str">
        <f>CONCATENATE('E_1.1.sz.mell.'!I9)</f>
        <v xml:space="preserve">.... sz. módosítás </v>
      </c>
      <c r="J5" s="307" t="s">
        <v>276</v>
      </c>
      <c r="K5" s="306" t="str">
        <f>CONCATENATE('E_1.1.sz.mell.'!K9)</f>
        <v>….számú módosítás utáni előirányzat</v>
      </c>
    </row>
    <row r="6" spans="1:11" s="279" customFormat="1" ht="12.95" customHeight="1" thickBot="1" x14ac:dyDescent="0.25">
      <c r="A6" s="305" t="s">
        <v>136</v>
      </c>
      <c r="B6" s="304" t="s">
        <v>135</v>
      </c>
      <c r="C6" s="303" t="s">
        <v>134</v>
      </c>
      <c r="D6" s="303" t="s">
        <v>133</v>
      </c>
      <c r="E6" s="302" t="s">
        <v>132</v>
      </c>
      <c r="F6" s="302" t="s">
        <v>131</v>
      </c>
      <c r="G6" s="302" t="s">
        <v>130</v>
      </c>
      <c r="H6" s="302" t="s">
        <v>129</v>
      </c>
      <c r="I6" s="302" t="s">
        <v>128</v>
      </c>
      <c r="J6" s="302" t="s">
        <v>127</v>
      </c>
      <c r="K6" s="301" t="s">
        <v>126</v>
      </c>
    </row>
    <row r="7" spans="1:11" s="279" customFormat="1" ht="15.95" customHeight="1" thickBot="1" x14ac:dyDescent="0.25">
      <c r="A7" s="524" t="s">
        <v>343</v>
      </c>
      <c r="B7" s="525"/>
      <c r="C7" s="525"/>
      <c r="D7" s="525"/>
      <c r="E7" s="525"/>
      <c r="F7" s="525"/>
      <c r="G7" s="525"/>
      <c r="H7" s="525"/>
      <c r="I7" s="525"/>
      <c r="J7" s="525"/>
      <c r="K7" s="526"/>
    </row>
    <row r="8" spans="1:11" s="279" customFormat="1" ht="12" customHeight="1" thickBot="1" x14ac:dyDescent="0.25">
      <c r="A8" s="86" t="s">
        <v>125</v>
      </c>
      <c r="B8" s="114" t="s">
        <v>274</v>
      </c>
      <c r="C8" s="7">
        <f t="shared" ref="C8:K8" si="0">+C9+C10+C11+C12+C13+C14</f>
        <v>156708240</v>
      </c>
      <c r="D8" s="46">
        <f t="shared" si="0"/>
        <v>234765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7">
        <f t="shared" si="0"/>
        <v>0</v>
      </c>
      <c r="J8" s="7">
        <f t="shared" si="0"/>
        <v>234765</v>
      </c>
      <c r="K8" s="267">
        <f t="shared" si="0"/>
        <v>156943005</v>
      </c>
    </row>
    <row r="9" spans="1:11" s="284" customFormat="1" ht="12" customHeight="1" x14ac:dyDescent="0.2">
      <c r="A9" s="264" t="s">
        <v>123</v>
      </c>
      <c r="B9" s="106" t="s">
        <v>273</v>
      </c>
      <c r="C9" s="53">
        <v>29168634</v>
      </c>
      <c r="D9" s="54">
        <v>160371</v>
      </c>
      <c r="E9" s="54"/>
      <c r="F9" s="54"/>
      <c r="G9" s="54"/>
      <c r="H9" s="54"/>
      <c r="I9" s="53"/>
      <c r="J9" s="47">
        <f t="shared" ref="J9:J14" si="1">D9+E9+F9+G9+H9+I9</f>
        <v>160371</v>
      </c>
      <c r="K9" s="268">
        <f t="shared" ref="K9:K14" si="2">C9+J9</f>
        <v>29329005</v>
      </c>
    </row>
    <row r="10" spans="1:11" s="280" customFormat="1" ht="12" customHeight="1" x14ac:dyDescent="0.2">
      <c r="A10" s="273" t="s">
        <v>121</v>
      </c>
      <c r="B10" s="104" t="s">
        <v>272</v>
      </c>
      <c r="C10" s="53">
        <v>39346300</v>
      </c>
      <c r="D10" s="33"/>
      <c r="E10" s="33"/>
      <c r="F10" s="33"/>
      <c r="G10" s="33"/>
      <c r="H10" s="33"/>
      <c r="I10" s="34"/>
      <c r="J10" s="47">
        <f t="shared" si="1"/>
        <v>0</v>
      </c>
      <c r="K10" s="268">
        <f t="shared" si="2"/>
        <v>39346300</v>
      </c>
    </row>
    <row r="11" spans="1:11" s="280" customFormat="1" ht="12" customHeight="1" x14ac:dyDescent="0.2">
      <c r="A11" s="273" t="s">
        <v>119</v>
      </c>
      <c r="B11" s="104" t="s">
        <v>271</v>
      </c>
      <c r="C11" s="53">
        <v>77988686</v>
      </c>
      <c r="D11" s="33">
        <v>74394</v>
      </c>
      <c r="E11" s="33"/>
      <c r="F11" s="33"/>
      <c r="G11" s="33"/>
      <c r="H11" s="33"/>
      <c r="I11" s="34"/>
      <c r="J11" s="47">
        <f t="shared" si="1"/>
        <v>74394</v>
      </c>
      <c r="K11" s="268">
        <f t="shared" si="2"/>
        <v>78063080</v>
      </c>
    </row>
    <row r="12" spans="1:11" s="280" customFormat="1" ht="12" customHeight="1" x14ac:dyDescent="0.2">
      <c r="A12" s="273" t="s">
        <v>117</v>
      </c>
      <c r="B12" s="104" t="s">
        <v>270</v>
      </c>
      <c r="C12" s="53">
        <v>2204620</v>
      </c>
      <c r="D12" s="33"/>
      <c r="E12" s="33"/>
      <c r="F12" s="33"/>
      <c r="G12" s="33"/>
      <c r="H12" s="33"/>
      <c r="I12" s="34"/>
      <c r="J12" s="47">
        <f t="shared" si="1"/>
        <v>0</v>
      </c>
      <c r="K12" s="268">
        <f t="shared" si="2"/>
        <v>2204620</v>
      </c>
    </row>
    <row r="13" spans="1:11" s="280" customFormat="1" ht="12" customHeight="1" x14ac:dyDescent="0.2">
      <c r="A13" s="273" t="s">
        <v>269</v>
      </c>
      <c r="B13" s="104" t="s">
        <v>420</v>
      </c>
      <c r="C13" s="53">
        <v>8000000</v>
      </c>
      <c r="D13" s="33"/>
      <c r="E13" s="33"/>
      <c r="F13" s="33"/>
      <c r="G13" s="33"/>
      <c r="H13" s="33"/>
      <c r="I13" s="34"/>
      <c r="J13" s="47">
        <f t="shared" si="1"/>
        <v>0</v>
      </c>
      <c r="K13" s="268">
        <f t="shared" si="2"/>
        <v>8000000</v>
      </c>
    </row>
    <row r="14" spans="1:11" s="284" customFormat="1" ht="12" customHeight="1" thickBot="1" x14ac:dyDescent="0.25">
      <c r="A14" s="272" t="s">
        <v>113</v>
      </c>
      <c r="B14" s="125" t="s">
        <v>267</v>
      </c>
      <c r="C14" s="53"/>
      <c r="D14" s="33"/>
      <c r="E14" s="33"/>
      <c r="F14" s="33"/>
      <c r="G14" s="33"/>
      <c r="H14" s="33"/>
      <c r="I14" s="34"/>
      <c r="J14" s="47">
        <f t="shared" si="1"/>
        <v>0</v>
      </c>
      <c r="K14" s="268">
        <f t="shared" si="2"/>
        <v>0</v>
      </c>
    </row>
    <row r="15" spans="1:11" s="284" customFormat="1" ht="12" customHeight="1" thickBot="1" x14ac:dyDescent="0.25">
      <c r="A15" s="86" t="s">
        <v>1</v>
      </c>
      <c r="B15" s="97" t="s">
        <v>266</v>
      </c>
      <c r="C15" s="7">
        <f t="shared" ref="C15:K15" si="3">+C16+C17+C18+C19+C20</f>
        <v>5832000</v>
      </c>
      <c r="D15" s="46">
        <f t="shared" si="3"/>
        <v>29552642</v>
      </c>
      <c r="E15" s="46">
        <f t="shared" si="3"/>
        <v>0</v>
      </c>
      <c r="F15" s="46">
        <f t="shared" si="3"/>
        <v>0</v>
      </c>
      <c r="G15" s="46">
        <f t="shared" si="3"/>
        <v>0</v>
      </c>
      <c r="H15" s="46">
        <f t="shared" si="3"/>
        <v>0</v>
      </c>
      <c r="I15" s="7">
        <f t="shared" si="3"/>
        <v>0</v>
      </c>
      <c r="J15" s="7">
        <f t="shared" si="3"/>
        <v>29552642</v>
      </c>
      <c r="K15" s="267">
        <f t="shared" si="3"/>
        <v>35384642</v>
      </c>
    </row>
    <row r="16" spans="1:11" s="284" customFormat="1" ht="12" customHeight="1" x14ac:dyDescent="0.2">
      <c r="A16" s="264" t="s">
        <v>84</v>
      </c>
      <c r="B16" s="106" t="s">
        <v>265</v>
      </c>
      <c r="C16" s="53"/>
      <c r="D16" s="54"/>
      <c r="E16" s="54"/>
      <c r="F16" s="54"/>
      <c r="G16" s="54"/>
      <c r="H16" s="54"/>
      <c r="I16" s="53"/>
      <c r="J16" s="47">
        <f t="shared" ref="J16:J21" si="4">D16+E16+F16+G16+H16+I16</f>
        <v>0</v>
      </c>
      <c r="K16" s="268">
        <f t="shared" ref="K16:K21" si="5">C16+J16</f>
        <v>0</v>
      </c>
    </row>
    <row r="17" spans="1:11" s="284" customFormat="1" ht="12" customHeight="1" x14ac:dyDescent="0.2">
      <c r="A17" s="273" t="s">
        <v>82</v>
      </c>
      <c r="B17" s="104" t="s">
        <v>264</v>
      </c>
      <c r="C17" s="53"/>
      <c r="D17" s="33"/>
      <c r="E17" s="33"/>
      <c r="F17" s="33"/>
      <c r="G17" s="33"/>
      <c r="H17" s="33"/>
      <c r="I17" s="34"/>
      <c r="J17" s="38">
        <f t="shared" si="4"/>
        <v>0</v>
      </c>
      <c r="K17" s="263">
        <f t="shared" si="5"/>
        <v>0</v>
      </c>
    </row>
    <row r="18" spans="1:11" s="284" customFormat="1" ht="12" customHeight="1" x14ac:dyDescent="0.2">
      <c r="A18" s="273" t="s">
        <v>80</v>
      </c>
      <c r="B18" s="104" t="s">
        <v>263</v>
      </c>
      <c r="C18" s="53"/>
      <c r="D18" s="33"/>
      <c r="E18" s="33"/>
      <c r="F18" s="33"/>
      <c r="G18" s="33"/>
      <c r="H18" s="33"/>
      <c r="I18" s="34"/>
      <c r="J18" s="38">
        <f t="shared" si="4"/>
        <v>0</v>
      </c>
      <c r="K18" s="263">
        <f t="shared" si="5"/>
        <v>0</v>
      </c>
    </row>
    <row r="19" spans="1:11" s="284" customFormat="1" ht="12" customHeight="1" x14ac:dyDescent="0.2">
      <c r="A19" s="273" t="s">
        <v>78</v>
      </c>
      <c r="B19" s="104" t="s">
        <v>262</v>
      </c>
      <c r="C19" s="53"/>
      <c r="D19" s="33"/>
      <c r="E19" s="33"/>
      <c r="F19" s="33"/>
      <c r="G19" s="33"/>
      <c r="H19" s="33"/>
      <c r="I19" s="34"/>
      <c r="J19" s="38">
        <f t="shared" si="4"/>
        <v>0</v>
      </c>
      <c r="K19" s="263">
        <f t="shared" si="5"/>
        <v>0</v>
      </c>
    </row>
    <row r="20" spans="1:11" s="284" customFormat="1" ht="12" customHeight="1" x14ac:dyDescent="0.2">
      <c r="A20" s="273" t="s">
        <v>76</v>
      </c>
      <c r="B20" s="104" t="s">
        <v>261</v>
      </c>
      <c r="C20" s="53">
        <v>5832000</v>
      </c>
      <c r="D20" s="33">
        <v>29552642</v>
      </c>
      <c r="E20" s="33"/>
      <c r="F20" s="33"/>
      <c r="G20" s="33"/>
      <c r="H20" s="33"/>
      <c r="I20" s="34"/>
      <c r="J20" s="38">
        <f t="shared" si="4"/>
        <v>29552642</v>
      </c>
      <c r="K20" s="263">
        <f t="shared" si="5"/>
        <v>35384642</v>
      </c>
    </row>
    <row r="21" spans="1:11" s="280" customFormat="1" ht="12" customHeight="1" thickBot="1" x14ac:dyDescent="0.25">
      <c r="A21" s="272" t="s">
        <v>74</v>
      </c>
      <c r="B21" s="125" t="s">
        <v>260</v>
      </c>
      <c r="C21" s="53"/>
      <c r="D21" s="32"/>
      <c r="E21" s="32"/>
      <c r="F21" s="32"/>
      <c r="G21" s="32"/>
      <c r="H21" s="32"/>
      <c r="I21" s="31"/>
      <c r="J21" s="30">
        <f t="shared" si="4"/>
        <v>0</v>
      </c>
      <c r="K21" s="260">
        <f t="shared" si="5"/>
        <v>0</v>
      </c>
    </row>
    <row r="22" spans="1:11" s="280" customFormat="1" ht="12" customHeight="1" thickBot="1" x14ac:dyDescent="0.25">
      <c r="A22" s="86" t="s">
        <v>58</v>
      </c>
      <c r="B22" s="114" t="s">
        <v>259</v>
      </c>
      <c r="C22" s="7">
        <f t="shared" ref="C22:K22" si="6">+C23+C24+C25+C26+C27</f>
        <v>0</v>
      </c>
      <c r="D22" s="46">
        <f t="shared" si="6"/>
        <v>33011967</v>
      </c>
      <c r="E22" s="46">
        <f t="shared" si="6"/>
        <v>0</v>
      </c>
      <c r="F22" s="46">
        <f t="shared" si="6"/>
        <v>0</v>
      </c>
      <c r="G22" s="46">
        <f t="shared" si="6"/>
        <v>0</v>
      </c>
      <c r="H22" s="46">
        <f t="shared" si="6"/>
        <v>0</v>
      </c>
      <c r="I22" s="7">
        <f t="shared" si="6"/>
        <v>0</v>
      </c>
      <c r="J22" s="7">
        <f t="shared" si="6"/>
        <v>33011967</v>
      </c>
      <c r="K22" s="267">
        <f t="shared" si="6"/>
        <v>33011967</v>
      </c>
    </row>
    <row r="23" spans="1:11" s="280" customFormat="1" ht="12" customHeight="1" x14ac:dyDescent="0.2">
      <c r="A23" s="264" t="s">
        <v>258</v>
      </c>
      <c r="B23" s="106" t="s">
        <v>257</v>
      </c>
      <c r="C23" s="53"/>
      <c r="D23" s="54"/>
      <c r="E23" s="54"/>
      <c r="F23" s="54"/>
      <c r="G23" s="54"/>
      <c r="H23" s="54"/>
      <c r="I23" s="53"/>
      <c r="J23" s="47">
        <f t="shared" ref="J23:J28" si="7">D23+E23+F23+G23+H23+I23</f>
        <v>0</v>
      </c>
      <c r="K23" s="268">
        <f t="shared" ref="K23:K28" si="8">C23+J23</f>
        <v>0</v>
      </c>
    </row>
    <row r="24" spans="1:11" s="284" customFormat="1" ht="12" customHeight="1" x14ac:dyDescent="0.2">
      <c r="A24" s="273" t="s">
        <v>256</v>
      </c>
      <c r="B24" s="104" t="s">
        <v>255</v>
      </c>
      <c r="C24" s="34"/>
      <c r="D24" s="33"/>
      <c r="E24" s="33"/>
      <c r="F24" s="33"/>
      <c r="G24" s="33"/>
      <c r="H24" s="33"/>
      <c r="I24" s="34"/>
      <c r="J24" s="38">
        <f t="shared" si="7"/>
        <v>0</v>
      </c>
      <c r="K24" s="263">
        <f t="shared" si="8"/>
        <v>0</v>
      </c>
    </row>
    <row r="25" spans="1:11" s="280" customFormat="1" ht="12" customHeight="1" x14ac:dyDescent="0.2">
      <c r="A25" s="273" t="s">
        <v>254</v>
      </c>
      <c r="B25" s="104" t="s">
        <v>253</v>
      </c>
      <c r="C25" s="34"/>
      <c r="D25" s="33"/>
      <c r="E25" s="33"/>
      <c r="F25" s="33"/>
      <c r="G25" s="33"/>
      <c r="H25" s="33"/>
      <c r="I25" s="34"/>
      <c r="J25" s="38">
        <f t="shared" si="7"/>
        <v>0</v>
      </c>
      <c r="K25" s="263">
        <f t="shared" si="8"/>
        <v>0</v>
      </c>
    </row>
    <row r="26" spans="1:11" s="280" customFormat="1" ht="12" customHeight="1" x14ac:dyDescent="0.2">
      <c r="A26" s="273" t="s">
        <v>252</v>
      </c>
      <c r="B26" s="104" t="s">
        <v>251</v>
      </c>
      <c r="C26" s="34"/>
      <c r="D26" s="33"/>
      <c r="E26" s="33"/>
      <c r="F26" s="33"/>
      <c r="G26" s="33"/>
      <c r="H26" s="33"/>
      <c r="I26" s="34"/>
      <c r="J26" s="38">
        <f t="shared" si="7"/>
        <v>0</v>
      </c>
      <c r="K26" s="263">
        <f t="shared" si="8"/>
        <v>0</v>
      </c>
    </row>
    <row r="27" spans="1:11" s="280" customFormat="1" ht="12" customHeight="1" x14ac:dyDescent="0.2">
      <c r="A27" s="273" t="s">
        <v>250</v>
      </c>
      <c r="B27" s="104" t="s">
        <v>249</v>
      </c>
      <c r="C27" s="34"/>
      <c r="D27" s="33">
        <v>33011967</v>
      </c>
      <c r="E27" s="33"/>
      <c r="F27" s="33"/>
      <c r="G27" s="33"/>
      <c r="H27" s="33"/>
      <c r="I27" s="34"/>
      <c r="J27" s="38">
        <f t="shared" si="7"/>
        <v>33011967</v>
      </c>
      <c r="K27" s="263">
        <f t="shared" si="8"/>
        <v>33011967</v>
      </c>
    </row>
    <row r="28" spans="1:11" s="280" customFormat="1" ht="12" customHeight="1" thickBot="1" x14ac:dyDescent="0.25">
      <c r="A28" s="272" t="s">
        <v>248</v>
      </c>
      <c r="B28" s="125" t="s">
        <v>247</v>
      </c>
      <c r="C28" s="31"/>
      <c r="D28" s="32"/>
      <c r="E28" s="32"/>
      <c r="F28" s="32"/>
      <c r="G28" s="32"/>
      <c r="H28" s="32"/>
      <c r="I28" s="31"/>
      <c r="J28" s="30">
        <f t="shared" si="7"/>
        <v>0</v>
      </c>
      <c r="K28" s="260">
        <f t="shared" si="8"/>
        <v>0</v>
      </c>
    </row>
    <row r="29" spans="1:11" s="280" customFormat="1" ht="12" customHeight="1" thickBot="1" x14ac:dyDescent="0.25">
      <c r="A29" s="86" t="s">
        <v>246</v>
      </c>
      <c r="B29" s="114" t="s">
        <v>245</v>
      </c>
      <c r="C29" s="44">
        <f t="shared" ref="C29:K29" si="9">+C30+C31+C32+C33+C34+C35+C36</f>
        <v>15000000</v>
      </c>
      <c r="D29" s="44">
        <f t="shared" si="9"/>
        <v>500000</v>
      </c>
      <c r="E29" s="44">
        <f t="shared" si="9"/>
        <v>0</v>
      </c>
      <c r="F29" s="44">
        <f t="shared" si="9"/>
        <v>0</v>
      </c>
      <c r="G29" s="44">
        <f t="shared" si="9"/>
        <v>0</v>
      </c>
      <c r="H29" s="44">
        <f t="shared" si="9"/>
        <v>0</v>
      </c>
      <c r="I29" s="44">
        <f t="shared" si="9"/>
        <v>0</v>
      </c>
      <c r="J29" s="44">
        <f t="shared" si="9"/>
        <v>500000</v>
      </c>
      <c r="K29" s="266">
        <f t="shared" si="9"/>
        <v>15500000</v>
      </c>
    </row>
    <row r="30" spans="1:11" s="280" customFormat="1" ht="12" customHeight="1" x14ac:dyDescent="0.2">
      <c r="A30" s="264" t="s">
        <v>54</v>
      </c>
      <c r="B30" s="106" t="s">
        <v>244</v>
      </c>
      <c r="C30" s="53">
        <v>1200000</v>
      </c>
      <c r="D30" s="53"/>
      <c r="E30" s="53"/>
      <c r="F30" s="53"/>
      <c r="G30" s="53"/>
      <c r="H30" s="53"/>
      <c r="I30" s="53"/>
      <c r="J30" s="47">
        <f t="shared" ref="J30:J36" si="10">D30+E30+F30+G30+H30+I30</f>
        <v>0</v>
      </c>
      <c r="K30" s="268">
        <f t="shared" ref="K30:K36" si="11">C30+J30</f>
        <v>1200000</v>
      </c>
    </row>
    <row r="31" spans="1:11" s="280" customFormat="1" ht="12" customHeight="1" x14ac:dyDescent="0.2">
      <c r="A31" s="273" t="s">
        <v>52</v>
      </c>
      <c r="B31" s="104" t="s">
        <v>243</v>
      </c>
      <c r="C31" s="34"/>
      <c r="D31" s="34"/>
      <c r="E31" s="34"/>
      <c r="F31" s="34"/>
      <c r="G31" s="34"/>
      <c r="H31" s="34"/>
      <c r="I31" s="34"/>
      <c r="J31" s="38">
        <f t="shared" si="10"/>
        <v>0</v>
      </c>
      <c r="K31" s="263">
        <f t="shared" si="11"/>
        <v>0</v>
      </c>
    </row>
    <row r="32" spans="1:11" s="280" customFormat="1" ht="12" customHeight="1" x14ac:dyDescent="0.2">
      <c r="A32" s="273" t="s">
        <v>50</v>
      </c>
      <c r="B32" s="104" t="s">
        <v>242</v>
      </c>
      <c r="C32" s="34">
        <v>10000000</v>
      </c>
      <c r="D32" s="34"/>
      <c r="E32" s="34"/>
      <c r="F32" s="34"/>
      <c r="G32" s="34"/>
      <c r="H32" s="34"/>
      <c r="I32" s="34"/>
      <c r="J32" s="38">
        <f t="shared" si="10"/>
        <v>0</v>
      </c>
      <c r="K32" s="263">
        <f t="shared" si="11"/>
        <v>10000000</v>
      </c>
    </row>
    <row r="33" spans="1:11" s="280" customFormat="1" ht="12" customHeight="1" x14ac:dyDescent="0.2">
      <c r="A33" s="273" t="s">
        <v>241</v>
      </c>
      <c r="B33" s="104" t="s">
        <v>240</v>
      </c>
      <c r="C33" s="34">
        <v>700000</v>
      </c>
      <c r="D33" s="34">
        <v>500000</v>
      </c>
      <c r="E33" s="34"/>
      <c r="F33" s="34"/>
      <c r="G33" s="34"/>
      <c r="H33" s="34"/>
      <c r="I33" s="34"/>
      <c r="J33" s="38">
        <f t="shared" si="10"/>
        <v>500000</v>
      </c>
      <c r="K33" s="263">
        <f t="shared" si="11"/>
        <v>1200000</v>
      </c>
    </row>
    <row r="34" spans="1:11" s="280" customFormat="1" ht="12" customHeight="1" x14ac:dyDescent="0.2">
      <c r="A34" s="273" t="s">
        <v>239</v>
      </c>
      <c r="B34" s="104" t="s">
        <v>238</v>
      </c>
      <c r="C34" s="34">
        <v>3000000</v>
      </c>
      <c r="D34" s="34"/>
      <c r="E34" s="34"/>
      <c r="F34" s="34"/>
      <c r="G34" s="34"/>
      <c r="H34" s="34"/>
      <c r="I34" s="34"/>
      <c r="J34" s="38">
        <f t="shared" si="10"/>
        <v>0</v>
      </c>
      <c r="K34" s="263">
        <f t="shared" si="11"/>
        <v>3000000</v>
      </c>
    </row>
    <row r="35" spans="1:11" s="280" customFormat="1" ht="12" customHeight="1" x14ac:dyDescent="0.2">
      <c r="A35" s="273" t="s">
        <v>237</v>
      </c>
      <c r="B35" s="104" t="s">
        <v>236</v>
      </c>
      <c r="C35" s="34"/>
      <c r="D35" s="34"/>
      <c r="E35" s="34"/>
      <c r="F35" s="34"/>
      <c r="G35" s="34"/>
      <c r="H35" s="34"/>
      <c r="I35" s="34"/>
      <c r="J35" s="38">
        <f t="shared" si="10"/>
        <v>0</v>
      </c>
      <c r="K35" s="263">
        <f t="shared" si="11"/>
        <v>0</v>
      </c>
    </row>
    <row r="36" spans="1:11" s="280" customFormat="1" ht="12" customHeight="1" thickBot="1" x14ac:dyDescent="0.25">
      <c r="A36" s="272" t="s">
        <v>235</v>
      </c>
      <c r="B36" s="125" t="s">
        <v>234</v>
      </c>
      <c r="C36" s="31">
        <v>100000</v>
      </c>
      <c r="D36" s="31"/>
      <c r="E36" s="31"/>
      <c r="F36" s="31"/>
      <c r="G36" s="31"/>
      <c r="H36" s="31"/>
      <c r="I36" s="31"/>
      <c r="J36" s="30">
        <f t="shared" si="10"/>
        <v>0</v>
      </c>
      <c r="K36" s="260">
        <f t="shared" si="11"/>
        <v>100000</v>
      </c>
    </row>
    <row r="37" spans="1:11" s="280" customFormat="1" ht="12" customHeight="1" thickBot="1" x14ac:dyDescent="0.25">
      <c r="A37" s="86" t="s">
        <v>48</v>
      </c>
      <c r="B37" s="114" t="s">
        <v>233</v>
      </c>
      <c r="C37" s="7">
        <f t="shared" ref="C37:K37" si="12">SUM(C38:C48)</f>
        <v>9539675</v>
      </c>
      <c r="D37" s="46">
        <f t="shared" si="12"/>
        <v>3272896</v>
      </c>
      <c r="E37" s="46">
        <f t="shared" si="12"/>
        <v>0</v>
      </c>
      <c r="F37" s="46">
        <f t="shared" si="12"/>
        <v>0</v>
      </c>
      <c r="G37" s="46">
        <f t="shared" si="12"/>
        <v>0</v>
      </c>
      <c r="H37" s="46">
        <f t="shared" si="12"/>
        <v>0</v>
      </c>
      <c r="I37" s="7">
        <f t="shared" si="12"/>
        <v>0</v>
      </c>
      <c r="J37" s="7">
        <f t="shared" si="12"/>
        <v>3272896</v>
      </c>
      <c r="K37" s="267">
        <f t="shared" si="12"/>
        <v>12812571</v>
      </c>
    </row>
    <row r="38" spans="1:11" s="280" customFormat="1" ht="12" customHeight="1" x14ac:dyDescent="0.2">
      <c r="A38" s="264" t="s">
        <v>46</v>
      </c>
      <c r="B38" s="106" t="s">
        <v>232</v>
      </c>
      <c r="C38" s="53"/>
      <c r="D38" s="54"/>
      <c r="E38" s="54"/>
      <c r="F38" s="54"/>
      <c r="G38" s="54"/>
      <c r="H38" s="54"/>
      <c r="I38" s="53"/>
      <c r="J38" s="47">
        <f t="shared" ref="J38:J48" si="13">D38+E38+F38+G38+H38+I38</f>
        <v>0</v>
      </c>
      <c r="K38" s="268">
        <f t="shared" ref="K38:K48" si="14">C38+J38</f>
        <v>0</v>
      </c>
    </row>
    <row r="39" spans="1:11" s="280" customFormat="1" ht="12" customHeight="1" x14ac:dyDescent="0.2">
      <c r="A39" s="273" t="s">
        <v>44</v>
      </c>
      <c r="B39" s="104" t="s">
        <v>231</v>
      </c>
      <c r="C39" s="34">
        <v>2500000</v>
      </c>
      <c r="D39" s="33"/>
      <c r="E39" s="33"/>
      <c r="F39" s="33"/>
      <c r="G39" s="33"/>
      <c r="H39" s="33"/>
      <c r="I39" s="34"/>
      <c r="J39" s="38">
        <f t="shared" si="13"/>
        <v>0</v>
      </c>
      <c r="K39" s="263">
        <f t="shared" si="14"/>
        <v>2500000</v>
      </c>
    </row>
    <row r="40" spans="1:11" s="280" customFormat="1" ht="12" customHeight="1" x14ac:dyDescent="0.2">
      <c r="A40" s="273" t="s">
        <v>42</v>
      </c>
      <c r="B40" s="104" t="s">
        <v>230</v>
      </c>
      <c r="C40" s="34"/>
      <c r="D40" s="33"/>
      <c r="E40" s="33"/>
      <c r="F40" s="33"/>
      <c r="G40" s="33"/>
      <c r="H40" s="33"/>
      <c r="I40" s="34"/>
      <c r="J40" s="38">
        <f t="shared" si="13"/>
        <v>0</v>
      </c>
      <c r="K40" s="263">
        <f t="shared" si="14"/>
        <v>0</v>
      </c>
    </row>
    <row r="41" spans="1:11" s="280" customFormat="1" ht="12" customHeight="1" x14ac:dyDescent="0.2">
      <c r="A41" s="273" t="s">
        <v>40</v>
      </c>
      <c r="B41" s="104" t="s">
        <v>229</v>
      </c>
      <c r="C41" s="34"/>
      <c r="D41" s="33">
        <v>3182696</v>
      </c>
      <c r="E41" s="33"/>
      <c r="F41" s="33"/>
      <c r="G41" s="33"/>
      <c r="H41" s="33"/>
      <c r="I41" s="34"/>
      <c r="J41" s="38">
        <f t="shared" si="13"/>
        <v>3182696</v>
      </c>
      <c r="K41" s="263">
        <f t="shared" si="14"/>
        <v>3182696</v>
      </c>
    </row>
    <row r="42" spans="1:11" s="280" customFormat="1" ht="12" customHeight="1" x14ac:dyDescent="0.2">
      <c r="A42" s="273" t="s">
        <v>38</v>
      </c>
      <c r="B42" s="104" t="s">
        <v>228</v>
      </c>
      <c r="C42" s="34">
        <v>7000000</v>
      </c>
      <c r="D42" s="33"/>
      <c r="E42" s="33"/>
      <c r="F42" s="33"/>
      <c r="G42" s="33"/>
      <c r="H42" s="33"/>
      <c r="I42" s="34"/>
      <c r="J42" s="38">
        <f t="shared" si="13"/>
        <v>0</v>
      </c>
      <c r="K42" s="263">
        <f t="shared" si="14"/>
        <v>7000000</v>
      </c>
    </row>
    <row r="43" spans="1:11" s="280" customFormat="1" ht="12" customHeight="1" x14ac:dyDescent="0.2">
      <c r="A43" s="273" t="s">
        <v>36</v>
      </c>
      <c r="B43" s="104" t="s">
        <v>227</v>
      </c>
      <c r="C43" s="34"/>
      <c r="D43" s="33"/>
      <c r="E43" s="33"/>
      <c r="F43" s="33"/>
      <c r="G43" s="33"/>
      <c r="H43" s="33"/>
      <c r="I43" s="34"/>
      <c r="J43" s="38">
        <f t="shared" si="13"/>
        <v>0</v>
      </c>
      <c r="K43" s="263">
        <f t="shared" si="14"/>
        <v>0</v>
      </c>
    </row>
    <row r="44" spans="1:11" s="280" customFormat="1" ht="12" customHeight="1" x14ac:dyDescent="0.2">
      <c r="A44" s="273" t="s">
        <v>226</v>
      </c>
      <c r="B44" s="104" t="s">
        <v>225</v>
      </c>
      <c r="C44" s="34"/>
      <c r="D44" s="33"/>
      <c r="E44" s="33"/>
      <c r="F44" s="33"/>
      <c r="G44" s="33"/>
      <c r="H44" s="33"/>
      <c r="I44" s="34"/>
      <c r="J44" s="38">
        <f t="shared" si="13"/>
        <v>0</v>
      </c>
      <c r="K44" s="263">
        <f t="shared" si="14"/>
        <v>0</v>
      </c>
    </row>
    <row r="45" spans="1:11" s="280" customFormat="1" ht="12" customHeight="1" x14ac:dyDescent="0.2">
      <c r="A45" s="273" t="s">
        <v>224</v>
      </c>
      <c r="B45" s="104" t="s">
        <v>419</v>
      </c>
      <c r="C45" s="34"/>
      <c r="D45" s="33">
        <v>200</v>
      </c>
      <c r="E45" s="33"/>
      <c r="F45" s="33"/>
      <c r="G45" s="33"/>
      <c r="H45" s="33"/>
      <c r="I45" s="34"/>
      <c r="J45" s="38">
        <f t="shared" si="13"/>
        <v>200</v>
      </c>
      <c r="K45" s="263">
        <f t="shared" si="14"/>
        <v>200</v>
      </c>
    </row>
    <row r="46" spans="1:11" s="280" customFormat="1" ht="12" customHeight="1" x14ac:dyDescent="0.2">
      <c r="A46" s="273" t="s">
        <v>222</v>
      </c>
      <c r="B46" s="104" t="s">
        <v>221</v>
      </c>
      <c r="C46" s="102"/>
      <c r="D46" s="294"/>
      <c r="E46" s="294"/>
      <c r="F46" s="294"/>
      <c r="G46" s="294"/>
      <c r="H46" s="294"/>
      <c r="I46" s="102"/>
      <c r="J46" s="101">
        <f t="shared" si="13"/>
        <v>0</v>
      </c>
      <c r="K46" s="287">
        <f t="shared" si="14"/>
        <v>0</v>
      </c>
    </row>
    <row r="47" spans="1:11" s="280" customFormat="1" ht="12" customHeight="1" x14ac:dyDescent="0.2">
      <c r="A47" s="272" t="s">
        <v>220</v>
      </c>
      <c r="B47" s="125" t="s">
        <v>219</v>
      </c>
      <c r="C47" s="121"/>
      <c r="D47" s="300"/>
      <c r="E47" s="300"/>
      <c r="F47" s="300"/>
      <c r="G47" s="300"/>
      <c r="H47" s="300"/>
      <c r="I47" s="121"/>
      <c r="J47" s="299">
        <f t="shared" si="13"/>
        <v>0</v>
      </c>
      <c r="K47" s="298">
        <f t="shared" si="14"/>
        <v>0</v>
      </c>
    </row>
    <row r="48" spans="1:11" s="280" customFormat="1" ht="12" customHeight="1" thickBot="1" x14ac:dyDescent="0.25">
      <c r="A48" s="272" t="s">
        <v>218</v>
      </c>
      <c r="B48" s="125" t="s">
        <v>217</v>
      </c>
      <c r="C48" s="121">
        <v>39675</v>
      </c>
      <c r="D48" s="300">
        <v>90000</v>
      </c>
      <c r="E48" s="300"/>
      <c r="F48" s="300"/>
      <c r="G48" s="300"/>
      <c r="H48" s="300"/>
      <c r="I48" s="121"/>
      <c r="J48" s="299">
        <f t="shared" si="13"/>
        <v>90000</v>
      </c>
      <c r="K48" s="298">
        <f t="shared" si="14"/>
        <v>129675</v>
      </c>
    </row>
    <row r="49" spans="1:11" s="280" customFormat="1" ht="12" customHeight="1" thickBot="1" x14ac:dyDescent="0.25">
      <c r="A49" s="86" t="s">
        <v>34</v>
      </c>
      <c r="B49" s="114" t="s">
        <v>216</v>
      </c>
      <c r="C49" s="7">
        <f t="shared" ref="C49:K49" si="15">SUM(C50:C54)</f>
        <v>0</v>
      </c>
      <c r="D49" s="46">
        <f t="shared" si="15"/>
        <v>0</v>
      </c>
      <c r="E49" s="46">
        <f t="shared" si="15"/>
        <v>0</v>
      </c>
      <c r="F49" s="46">
        <f t="shared" si="15"/>
        <v>0</v>
      </c>
      <c r="G49" s="46">
        <f t="shared" si="15"/>
        <v>0</v>
      </c>
      <c r="H49" s="46">
        <f t="shared" si="15"/>
        <v>0</v>
      </c>
      <c r="I49" s="7">
        <f t="shared" si="15"/>
        <v>0</v>
      </c>
      <c r="J49" s="7">
        <f t="shared" si="15"/>
        <v>0</v>
      </c>
      <c r="K49" s="267">
        <f t="shared" si="15"/>
        <v>0</v>
      </c>
    </row>
    <row r="50" spans="1:11" s="280" customFormat="1" ht="12" customHeight="1" x14ac:dyDescent="0.2">
      <c r="A50" s="264" t="s">
        <v>32</v>
      </c>
      <c r="B50" s="106" t="s">
        <v>215</v>
      </c>
      <c r="C50" s="123"/>
      <c r="D50" s="297"/>
      <c r="E50" s="297"/>
      <c r="F50" s="297"/>
      <c r="G50" s="297"/>
      <c r="H50" s="297"/>
      <c r="I50" s="123"/>
      <c r="J50" s="122">
        <f>D50+E50+F50+G50+H50+I50</f>
        <v>0</v>
      </c>
      <c r="K50" s="296">
        <f>C50+J50</f>
        <v>0</v>
      </c>
    </row>
    <row r="51" spans="1:11" s="280" customFormat="1" ht="12" customHeight="1" x14ac:dyDescent="0.2">
      <c r="A51" s="273" t="s">
        <v>30</v>
      </c>
      <c r="B51" s="104" t="s">
        <v>214</v>
      </c>
      <c r="C51" s="102"/>
      <c r="D51" s="294"/>
      <c r="E51" s="294"/>
      <c r="F51" s="294"/>
      <c r="G51" s="294"/>
      <c r="H51" s="294"/>
      <c r="I51" s="102"/>
      <c r="J51" s="101">
        <f>D51+E51+F51+G51+H51+I51</f>
        <v>0</v>
      </c>
      <c r="K51" s="287">
        <f>C51+J51</f>
        <v>0</v>
      </c>
    </row>
    <row r="52" spans="1:11" s="280" customFormat="1" ht="12" customHeight="1" x14ac:dyDescent="0.2">
      <c r="A52" s="273" t="s">
        <v>28</v>
      </c>
      <c r="B52" s="104" t="s">
        <v>213</v>
      </c>
      <c r="C52" s="102"/>
      <c r="D52" s="294"/>
      <c r="E52" s="294"/>
      <c r="F52" s="294"/>
      <c r="G52" s="294"/>
      <c r="H52" s="294"/>
      <c r="I52" s="102"/>
      <c r="J52" s="101">
        <f>D52+E52+F52+G52+H52+I52</f>
        <v>0</v>
      </c>
      <c r="K52" s="287">
        <f>C52+J52</f>
        <v>0</v>
      </c>
    </row>
    <row r="53" spans="1:11" s="280" customFormat="1" ht="12" customHeight="1" x14ac:dyDescent="0.2">
      <c r="A53" s="273" t="s">
        <v>26</v>
      </c>
      <c r="B53" s="104" t="s">
        <v>212</v>
      </c>
      <c r="C53" s="102"/>
      <c r="D53" s="294"/>
      <c r="E53" s="294"/>
      <c r="F53" s="294"/>
      <c r="G53" s="294"/>
      <c r="H53" s="294"/>
      <c r="I53" s="102"/>
      <c r="J53" s="101">
        <f>D53+E53+F53+G53+H53+I53</f>
        <v>0</v>
      </c>
      <c r="K53" s="287">
        <f>C53+J53</f>
        <v>0</v>
      </c>
    </row>
    <row r="54" spans="1:11" s="280" customFormat="1" ht="12" customHeight="1" thickBot="1" x14ac:dyDescent="0.25">
      <c r="A54" s="271" t="s">
        <v>211</v>
      </c>
      <c r="B54" s="295" t="s">
        <v>210</v>
      </c>
      <c r="C54" s="111"/>
      <c r="D54" s="292"/>
      <c r="E54" s="292"/>
      <c r="F54" s="292"/>
      <c r="G54" s="292"/>
      <c r="H54" s="292"/>
      <c r="I54" s="111"/>
      <c r="J54" s="110">
        <f>D54+E54+F54+G54+H54+I54</f>
        <v>0</v>
      </c>
      <c r="K54" s="291">
        <f>C54+J54</f>
        <v>0</v>
      </c>
    </row>
    <row r="55" spans="1:11" s="280" customFormat="1" ht="12" customHeight="1" thickBot="1" x14ac:dyDescent="0.25">
      <c r="A55" s="86" t="s">
        <v>208</v>
      </c>
      <c r="B55" s="114" t="s">
        <v>207</v>
      </c>
      <c r="C55" s="7">
        <f t="shared" ref="C55:K55" si="16">SUM(C56:C58)</f>
        <v>0</v>
      </c>
      <c r="D55" s="46">
        <f t="shared" si="16"/>
        <v>0</v>
      </c>
      <c r="E55" s="46">
        <f t="shared" si="16"/>
        <v>0</v>
      </c>
      <c r="F55" s="46">
        <f t="shared" si="16"/>
        <v>0</v>
      </c>
      <c r="G55" s="46">
        <f t="shared" si="16"/>
        <v>0</v>
      </c>
      <c r="H55" s="46">
        <f t="shared" si="16"/>
        <v>0</v>
      </c>
      <c r="I55" s="7">
        <f t="shared" si="16"/>
        <v>0</v>
      </c>
      <c r="J55" s="7">
        <f t="shared" si="16"/>
        <v>0</v>
      </c>
      <c r="K55" s="267">
        <f t="shared" si="16"/>
        <v>0</v>
      </c>
    </row>
    <row r="56" spans="1:11" s="280" customFormat="1" ht="12" customHeight="1" x14ac:dyDescent="0.2">
      <c r="A56" s="264" t="s">
        <v>22</v>
      </c>
      <c r="B56" s="106" t="s">
        <v>206</v>
      </c>
      <c r="C56" s="53"/>
      <c r="D56" s="54"/>
      <c r="E56" s="54"/>
      <c r="F56" s="54"/>
      <c r="G56" s="54"/>
      <c r="H56" s="54"/>
      <c r="I56" s="53"/>
      <c r="J56" s="47">
        <f>D56+E56+F56+G56+H56+I56</f>
        <v>0</v>
      </c>
      <c r="K56" s="268">
        <f>C56+J56</f>
        <v>0</v>
      </c>
    </row>
    <row r="57" spans="1:11" s="280" customFormat="1" ht="12" customHeight="1" x14ac:dyDescent="0.2">
      <c r="A57" s="273" t="s">
        <v>20</v>
      </c>
      <c r="B57" s="104" t="s">
        <v>205</v>
      </c>
      <c r="C57" s="34"/>
      <c r="D57" s="33"/>
      <c r="E57" s="33"/>
      <c r="F57" s="33"/>
      <c r="G57" s="33"/>
      <c r="H57" s="33"/>
      <c r="I57" s="34"/>
      <c r="J57" s="38">
        <f>D57+E57+F57+G57+H57+I57</f>
        <v>0</v>
      </c>
      <c r="K57" s="263">
        <f>C57+J57</f>
        <v>0</v>
      </c>
    </row>
    <row r="58" spans="1:11" s="280" customFormat="1" ht="12" customHeight="1" x14ac:dyDescent="0.2">
      <c r="A58" s="273" t="s">
        <v>18</v>
      </c>
      <c r="B58" s="104" t="s">
        <v>204</v>
      </c>
      <c r="C58" s="34"/>
      <c r="D58" s="33"/>
      <c r="E58" s="33"/>
      <c r="F58" s="33"/>
      <c r="G58" s="33"/>
      <c r="H58" s="33"/>
      <c r="I58" s="34"/>
      <c r="J58" s="38">
        <f>D58+E58+F58+G58+H58+I58</f>
        <v>0</v>
      </c>
      <c r="K58" s="263">
        <f>C58+J58</f>
        <v>0</v>
      </c>
    </row>
    <row r="59" spans="1:11" s="280" customFormat="1" ht="12" customHeight="1" thickBot="1" x14ac:dyDescent="0.25">
      <c r="A59" s="272" t="s">
        <v>16</v>
      </c>
      <c r="B59" s="125" t="s">
        <v>203</v>
      </c>
      <c r="C59" s="31"/>
      <c r="D59" s="32"/>
      <c r="E59" s="32"/>
      <c r="F59" s="32"/>
      <c r="G59" s="32"/>
      <c r="H59" s="32"/>
      <c r="I59" s="31"/>
      <c r="J59" s="30">
        <f>D59+E59+F59+G59+H59+I59</f>
        <v>0</v>
      </c>
      <c r="K59" s="260">
        <f>C59+J59</f>
        <v>0</v>
      </c>
    </row>
    <row r="60" spans="1:11" s="280" customFormat="1" ht="12" customHeight="1" thickBot="1" x14ac:dyDescent="0.25">
      <c r="A60" s="86" t="s">
        <v>12</v>
      </c>
      <c r="B60" s="97" t="s">
        <v>202</v>
      </c>
      <c r="C60" s="7">
        <f t="shared" ref="C60:K60" si="17">SUM(C61:C63)</f>
        <v>90000</v>
      </c>
      <c r="D60" s="46">
        <f t="shared" si="17"/>
        <v>10000</v>
      </c>
      <c r="E60" s="46">
        <f t="shared" si="17"/>
        <v>0</v>
      </c>
      <c r="F60" s="46">
        <f t="shared" si="17"/>
        <v>0</v>
      </c>
      <c r="G60" s="46">
        <f t="shared" si="17"/>
        <v>0</v>
      </c>
      <c r="H60" s="46">
        <f t="shared" si="17"/>
        <v>0</v>
      </c>
      <c r="I60" s="7">
        <f t="shared" si="17"/>
        <v>0</v>
      </c>
      <c r="J60" s="7">
        <f t="shared" si="17"/>
        <v>10000</v>
      </c>
      <c r="K60" s="267">
        <f t="shared" si="17"/>
        <v>100000</v>
      </c>
    </row>
    <row r="61" spans="1:11" s="280" customFormat="1" ht="12" customHeight="1" x14ac:dyDescent="0.2">
      <c r="A61" s="264" t="s">
        <v>201</v>
      </c>
      <c r="B61" s="106" t="s">
        <v>200</v>
      </c>
      <c r="C61" s="102"/>
      <c r="D61" s="294"/>
      <c r="E61" s="294"/>
      <c r="F61" s="294"/>
      <c r="G61" s="294"/>
      <c r="H61" s="294"/>
      <c r="I61" s="102"/>
      <c r="J61" s="101">
        <f>D61+E61+F61+G61+H61+I61</f>
        <v>0</v>
      </c>
      <c r="K61" s="287">
        <f>C61+J61</f>
        <v>0</v>
      </c>
    </row>
    <row r="62" spans="1:11" s="280" customFormat="1" ht="12" customHeight="1" x14ac:dyDescent="0.2">
      <c r="A62" s="273" t="s">
        <v>199</v>
      </c>
      <c r="B62" s="104" t="s">
        <v>198</v>
      </c>
      <c r="C62" s="102"/>
      <c r="D62" s="294"/>
      <c r="E62" s="294"/>
      <c r="F62" s="294"/>
      <c r="G62" s="294"/>
      <c r="H62" s="294"/>
      <c r="I62" s="102"/>
      <c r="J62" s="101">
        <f>D62+E62+F62+G62+H62+I62</f>
        <v>0</v>
      </c>
      <c r="K62" s="287">
        <f>C62+J62</f>
        <v>0</v>
      </c>
    </row>
    <row r="63" spans="1:11" s="280" customFormat="1" ht="12" customHeight="1" x14ac:dyDescent="0.2">
      <c r="A63" s="273" t="s">
        <v>197</v>
      </c>
      <c r="B63" s="104" t="s">
        <v>196</v>
      </c>
      <c r="C63" s="102">
        <v>90000</v>
      </c>
      <c r="D63" s="294">
        <v>10000</v>
      </c>
      <c r="E63" s="294"/>
      <c r="F63" s="294"/>
      <c r="G63" s="294"/>
      <c r="H63" s="294"/>
      <c r="I63" s="102"/>
      <c r="J63" s="101">
        <f>D63+E63+F63+G63+H63+I63</f>
        <v>10000</v>
      </c>
      <c r="K63" s="287">
        <f>C63+J63</f>
        <v>100000</v>
      </c>
    </row>
    <row r="64" spans="1:11" s="280" customFormat="1" ht="12" customHeight="1" thickBot="1" x14ac:dyDescent="0.25">
      <c r="A64" s="272" t="s">
        <v>195</v>
      </c>
      <c r="B64" s="125" t="s">
        <v>194</v>
      </c>
      <c r="C64" s="102"/>
      <c r="D64" s="294"/>
      <c r="E64" s="294"/>
      <c r="F64" s="294"/>
      <c r="G64" s="294"/>
      <c r="H64" s="294"/>
      <c r="I64" s="102"/>
      <c r="J64" s="101">
        <f>D64+E64+F64+G64+H64+I64</f>
        <v>0</v>
      </c>
      <c r="K64" s="287">
        <f>C64+J64</f>
        <v>0</v>
      </c>
    </row>
    <row r="65" spans="1:11" s="280" customFormat="1" ht="12" customHeight="1" thickBot="1" x14ac:dyDescent="0.25">
      <c r="A65" s="86" t="s">
        <v>10</v>
      </c>
      <c r="B65" s="114" t="s">
        <v>192</v>
      </c>
      <c r="C65" s="44">
        <f t="shared" ref="C65:K65" si="18">+C8+C15+C22+C29+C37+C49+C55+C60</f>
        <v>187169915</v>
      </c>
      <c r="D65" s="45">
        <f t="shared" si="18"/>
        <v>66582270</v>
      </c>
      <c r="E65" s="45">
        <f t="shared" si="18"/>
        <v>0</v>
      </c>
      <c r="F65" s="45">
        <f t="shared" si="18"/>
        <v>0</v>
      </c>
      <c r="G65" s="45">
        <f t="shared" si="18"/>
        <v>0</v>
      </c>
      <c r="H65" s="45">
        <f t="shared" si="18"/>
        <v>0</v>
      </c>
      <c r="I65" s="44">
        <f t="shared" si="18"/>
        <v>0</v>
      </c>
      <c r="J65" s="44">
        <f t="shared" si="18"/>
        <v>66582270</v>
      </c>
      <c r="K65" s="266">
        <f t="shared" si="18"/>
        <v>253752185</v>
      </c>
    </row>
    <row r="66" spans="1:11" s="280" customFormat="1" ht="12" customHeight="1" thickBot="1" x14ac:dyDescent="0.2">
      <c r="A66" s="286" t="s">
        <v>418</v>
      </c>
      <c r="B66" s="97" t="s">
        <v>190</v>
      </c>
      <c r="C66" s="7">
        <f t="shared" ref="C66:K66" si="19">SUM(C67:C69)</f>
        <v>0</v>
      </c>
      <c r="D66" s="46">
        <f t="shared" si="19"/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7">
        <f t="shared" si="19"/>
        <v>0</v>
      </c>
      <c r="J66" s="7">
        <f t="shared" si="19"/>
        <v>0</v>
      </c>
      <c r="K66" s="267">
        <f t="shared" si="19"/>
        <v>0</v>
      </c>
    </row>
    <row r="67" spans="1:11" s="280" customFormat="1" ht="12" customHeight="1" x14ac:dyDescent="0.2">
      <c r="A67" s="264" t="s">
        <v>189</v>
      </c>
      <c r="B67" s="106" t="s">
        <v>188</v>
      </c>
      <c r="C67" s="102"/>
      <c r="D67" s="294"/>
      <c r="E67" s="294"/>
      <c r="F67" s="294"/>
      <c r="G67" s="294"/>
      <c r="H67" s="294"/>
      <c r="I67" s="102"/>
      <c r="J67" s="101">
        <f>D67+E67+F67+G67+H67+I67</f>
        <v>0</v>
      </c>
      <c r="K67" s="287">
        <f>C67+J67</f>
        <v>0</v>
      </c>
    </row>
    <row r="68" spans="1:11" s="280" customFormat="1" ht="12" customHeight="1" x14ac:dyDescent="0.2">
      <c r="A68" s="273" t="s">
        <v>187</v>
      </c>
      <c r="B68" s="104" t="s">
        <v>186</v>
      </c>
      <c r="C68" s="102"/>
      <c r="D68" s="294"/>
      <c r="E68" s="294"/>
      <c r="F68" s="294"/>
      <c r="G68" s="294"/>
      <c r="H68" s="294"/>
      <c r="I68" s="102"/>
      <c r="J68" s="101">
        <f>D68+E68+F68+G68+H68+I68</f>
        <v>0</v>
      </c>
      <c r="K68" s="287">
        <f>C68+J68</f>
        <v>0</v>
      </c>
    </row>
    <row r="69" spans="1:11" s="280" customFormat="1" ht="12" customHeight="1" thickBot="1" x14ac:dyDescent="0.25">
      <c r="A69" s="271" t="s">
        <v>185</v>
      </c>
      <c r="B69" s="293" t="s">
        <v>417</v>
      </c>
      <c r="C69" s="111"/>
      <c r="D69" s="292"/>
      <c r="E69" s="292"/>
      <c r="F69" s="292"/>
      <c r="G69" s="292"/>
      <c r="H69" s="292"/>
      <c r="I69" s="111"/>
      <c r="J69" s="110">
        <f>D69+E69+F69+G69+H69+I69</f>
        <v>0</v>
      </c>
      <c r="K69" s="291">
        <f>C69+J69</f>
        <v>0</v>
      </c>
    </row>
    <row r="70" spans="1:11" s="280" customFormat="1" ht="12" customHeight="1" thickBot="1" x14ac:dyDescent="0.2">
      <c r="A70" s="286" t="s">
        <v>183</v>
      </c>
      <c r="B70" s="97" t="s">
        <v>182</v>
      </c>
      <c r="C70" s="7">
        <f t="shared" ref="C70:K70" si="20">SUM(C71:C74)</f>
        <v>11658528</v>
      </c>
      <c r="D70" s="7">
        <f t="shared" si="20"/>
        <v>0</v>
      </c>
      <c r="E70" s="7">
        <f t="shared" si="20"/>
        <v>0</v>
      </c>
      <c r="F70" s="7">
        <f t="shared" si="20"/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  <c r="J70" s="7">
        <f t="shared" si="20"/>
        <v>0</v>
      </c>
      <c r="K70" s="267">
        <f t="shared" si="20"/>
        <v>11658528</v>
      </c>
    </row>
    <row r="71" spans="1:11" s="280" customFormat="1" ht="12" customHeight="1" x14ac:dyDescent="0.2">
      <c r="A71" s="264" t="s">
        <v>181</v>
      </c>
      <c r="B71" s="106" t="s">
        <v>180</v>
      </c>
      <c r="C71" s="102"/>
      <c r="D71" s="102"/>
      <c r="E71" s="102"/>
      <c r="F71" s="102"/>
      <c r="G71" s="102"/>
      <c r="H71" s="102"/>
      <c r="I71" s="102"/>
      <c r="J71" s="101">
        <f>D71+E71+F71+G71+H71+I71</f>
        <v>0</v>
      </c>
      <c r="K71" s="287">
        <f>C71+J71</f>
        <v>0</v>
      </c>
    </row>
    <row r="72" spans="1:11" s="280" customFormat="1" ht="12" customHeight="1" x14ac:dyDescent="0.2">
      <c r="A72" s="273" t="s">
        <v>179</v>
      </c>
      <c r="B72" s="106" t="s">
        <v>178</v>
      </c>
      <c r="C72" s="102"/>
      <c r="D72" s="102"/>
      <c r="E72" s="102"/>
      <c r="F72" s="102"/>
      <c r="G72" s="102"/>
      <c r="H72" s="102"/>
      <c r="I72" s="102"/>
      <c r="J72" s="101">
        <f>D72+E72+F72+G72+H72+I72</f>
        <v>0</v>
      </c>
      <c r="K72" s="287">
        <f>C72+J72</f>
        <v>0</v>
      </c>
    </row>
    <row r="73" spans="1:11" s="280" customFormat="1" ht="12" customHeight="1" x14ac:dyDescent="0.2">
      <c r="A73" s="273" t="s">
        <v>177</v>
      </c>
      <c r="B73" s="106" t="s">
        <v>176</v>
      </c>
      <c r="C73" s="102">
        <v>11658528</v>
      </c>
      <c r="D73" s="102"/>
      <c r="E73" s="102"/>
      <c r="F73" s="102"/>
      <c r="G73" s="102"/>
      <c r="H73" s="102"/>
      <c r="I73" s="102"/>
      <c r="J73" s="101">
        <f>D73+E73+F73+G73+H73+I73</f>
        <v>0</v>
      </c>
      <c r="K73" s="287">
        <f>C73+J73</f>
        <v>11658528</v>
      </c>
    </row>
    <row r="74" spans="1:11" s="280" customFormat="1" ht="12" customHeight="1" thickBot="1" x14ac:dyDescent="0.25">
      <c r="A74" s="272" t="s">
        <v>175</v>
      </c>
      <c r="B74" s="108" t="s">
        <v>174</v>
      </c>
      <c r="C74" s="102"/>
      <c r="D74" s="102"/>
      <c r="E74" s="102"/>
      <c r="F74" s="102"/>
      <c r="G74" s="102"/>
      <c r="H74" s="102"/>
      <c r="I74" s="102"/>
      <c r="J74" s="101">
        <f>D74+E74+F74+G74+H74+I74</f>
        <v>0</v>
      </c>
      <c r="K74" s="287">
        <f>C74+J74</f>
        <v>0</v>
      </c>
    </row>
    <row r="75" spans="1:11" s="280" customFormat="1" ht="12" customHeight="1" thickBot="1" x14ac:dyDescent="0.2">
      <c r="A75" s="286" t="s">
        <v>173</v>
      </c>
      <c r="B75" s="97" t="s">
        <v>172</v>
      </c>
      <c r="C75" s="7">
        <f t="shared" ref="C75:K75" si="21">SUM(C76:C77)</f>
        <v>191019065</v>
      </c>
      <c r="D75" s="7">
        <f t="shared" si="21"/>
        <v>30216836</v>
      </c>
      <c r="E75" s="7">
        <f t="shared" si="21"/>
        <v>0</v>
      </c>
      <c r="F75" s="7">
        <f t="shared" si="21"/>
        <v>0</v>
      </c>
      <c r="G75" s="7">
        <f t="shared" si="21"/>
        <v>0</v>
      </c>
      <c r="H75" s="7">
        <f t="shared" si="21"/>
        <v>0</v>
      </c>
      <c r="I75" s="7">
        <f t="shared" si="21"/>
        <v>0</v>
      </c>
      <c r="J75" s="7">
        <f t="shared" si="21"/>
        <v>30216836</v>
      </c>
      <c r="K75" s="267">
        <f t="shared" si="21"/>
        <v>221235901</v>
      </c>
    </row>
    <row r="76" spans="1:11" s="280" customFormat="1" ht="12" customHeight="1" x14ac:dyDescent="0.2">
      <c r="A76" s="264" t="s">
        <v>171</v>
      </c>
      <c r="B76" s="106" t="s">
        <v>170</v>
      </c>
      <c r="C76" s="102">
        <v>191019065</v>
      </c>
      <c r="D76" s="102">
        <v>30216836</v>
      </c>
      <c r="E76" s="102"/>
      <c r="F76" s="102"/>
      <c r="G76" s="102"/>
      <c r="H76" s="102"/>
      <c r="I76" s="102"/>
      <c r="J76" s="101">
        <f>D76+E76+F76+G76+H76+I76</f>
        <v>30216836</v>
      </c>
      <c r="K76" s="287">
        <f>C76+J76</f>
        <v>221235901</v>
      </c>
    </row>
    <row r="77" spans="1:11" s="280" customFormat="1" ht="12" customHeight="1" thickBot="1" x14ac:dyDescent="0.25">
      <c r="A77" s="272" t="s">
        <v>169</v>
      </c>
      <c r="B77" s="125" t="s">
        <v>168</v>
      </c>
      <c r="C77" s="102"/>
      <c r="D77" s="102"/>
      <c r="E77" s="102"/>
      <c r="F77" s="102"/>
      <c r="G77" s="102"/>
      <c r="H77" s="102"/>
      <c r="I77" s="102"/>
      <c r="J77" s="101">
        <f>D77+E77+F77+G77+H77+I77</f>
        <v>0</v>
      </c>
      <c r="K77" s="287">
        <f>C77+J77</f>
        <v>0</v>
      </c>
    </row>
    <row r="78" spans="1:11" s="284" customFormat="1" ht="12" customHeight="1" thickBot="1" x14ac:dyDescent="0.2">
      <c r="A78" s="286" t="s">
        <v>167</v>
      </c>
      <c r="B78" s="97" t="s">
        <v>166</v>
      </c>
      <c r="C78" s="7">
        <f t="shared" ref="C78:K78" si="22">SUM(C79:C81)</f>
        <v>0</v>
      </c>
      <c r="D78" s="7">
        <f t="shared" si="22"/>
        <v>0</v>
      </c>
      <c r="E78" s="7">
        <f t="shared" si="22"/>
        <v>0</v>
      </c>
      <c r="F78" s="7">
        <f t="shared" si="22"/>
        <v>0</v>
      </c>
      <c r="G78" s="7">
        <f t="shared" si="22"/>
        <v>0</v>
      </c>
      <c r="H78" s="7">
        <f t="shared" si="22"/>
        <v>0</v>
      </c>
      <c r="I78" s="7">
        <f t="shared" si="22"/>
        <v>0</v>
      </c>
      <c r="J78" s="7">
        <f t="shared" si="22"/>
        <v>0</v>
      </c>
      <c r="K78" s="267">
        <f t="shared" si="22"/>
        <v>0</v>
      </c>
    </row>
    <row r="79" spans="1:11" s="280" customFormat="1" ht="12" customHeight="1" x14ac:dyDescent="0.2">
      <c r="A79" s="264" t="s">
        <v>165</v>
      </c>
      <c r="B79" s="106" t="s">
        <v>164</v>
      </c>
      <c r="C79" s="102"/>
      <c r="D79" s="102"/>
      <c r="E79" s="102"/>
      <c r="F79" s="102"/>
      <c r="G79" s="102"/>
      <c r="H79" s="102"/>
      <c r="I79" s="102"/>
      <c r="J79" s="101">
        <f>D79+E79+F79+G79+H79+I79</f>
        <v>0</v>
      </c>
      <c r="K79" s="287">
        <f>C79+J79</f>
        <v>0</v>
      </c>
    </row>
    <row r="80" spans="1:11" s="280" customFormat="1" ht="12" customHeight="1" x14ac:dyDescent="0.2">
      <c r="A80" s="273" t="s">
        <v>163</v>
      </c>
      <c r="B80" s="104" t="s">
        <v>162</v>
      </c>
      <c r="C80" s="102"/>
      <c r="D80" s="102"/>
      <c r="E80" s="102"/>
      <c r="F80" s="102"/>
      <c r="G80" s="102"/>
      <c r="H80" s="102"/>
      <c r="I80" s="102"/>
      <c r="J80" s="101">
        <f>D80+E80+F80+G80+H80+I80</f>
        <v>0</v>
      </c>
      <c r="K80" s="287">
        <f>C80+J80</f>
        <v>0</v>
      </c>
    </row>
    <row r="81" spans="1:11" s="280" customFormat="1" ht="12" customHeight="1" thickBot="1" x14ac:dyDescent="0.25">
      <c r="A81" s="272" t="s">
        <v>161</v>
      </c>
      <c r="B81" s="52" t="s">
        <v>160</v>
      </c>
      <c r="C81" s="102"/>
      <c r="D81" s="102"/>
      <c r="E81" s="102"/>
      <c r="F81" s="102"/>
      <c r="G81" s="102"/>
      <c r="H81" s="102"/>
      <c r="I81" s="102"/>
      <c r="J81" s="101">
        <f>D81+E81+F81+G81+H81+I81</f>
        <v>0</v>
      </c>
      <c r="K81" s="287">
        <f>C81+J81</f>
        <v>0</v>
      </c>
    </row>
    <row r="82" spans="1:11" s="280" customFormat="1" ht="12" customHeight="1" thickBot="1" x14ac:dyDescent="0.2">
      <c r="A82" s="286" t="s">
        <v>159</v>
      </c>
      <c r="B82" s="97" t="s">
        <v>158</v>
      </c>
      <c r="C82" s="7">
        <f t="shared" ref="C82:K82" si="23">SUM(C83:C86)</f>
        <v>0</v>
      </c>
      <c r="D82" s="7">
        <f t="shared" si="23"/>
        <v>0</v>
      </c>
      <c r="E82" s="7">
        <f t="shared" si="23"/>
        <v>0</v>
      </c>
      <c r="F82" s="7">
        <f t="shared" si="23"/>
        <v>0</v>
      </c>
      <c r="G82" s="7">
        <f t="shared" si="23"/>
        <v>0</v>
      </c>
      <c r="H82" s="7">
        <f t="shared" si="23"/>
        <v>0</v>
      </c>
      <c r="I82" s="7">
        <f t="shared" si="23"/>
        <v>0</v>
      </c>
      <c r="J82" s="7">
        <f t="shared" si="23"/>
        <v>0</v>
      </c>
      <c r="K82" s="267">
        <f t="shared" si="23"/>
        <v>0</v>
      </c>
    </row>
    <row r="83" spans="1:11" s="280" customFormat="1" ht="12" customHeight="1" x14ac:dyDescent="0.2">
      <c r="A83" s="290" t="s">
        <v>157</v>
      </c>
      <c r="B83" s="106" t="s">
        <v>156</v>
      </c>
      <c r="C83" s="102"/>
      <c r="D83" s="102"/>
      <c r="E83" s="102"/>
      <c r="F83" s="102"/>
      <c r="G83" s="102"/>
      <c r="H83" s="102"/>
      <c r="I83" s="102"/>
      <c r="J83" s="101">
        <f t="shared" ref="J83:J88" si="24">D83+E83+F83+G83+H83+I83</f>
        <v>0</v>
      </c>
      <c r="K83" s="287">
        <f t="shared" ref="K83:K88" si="25">C83+J83</f>
        <v>0</v>
      </c>
    </row>
    <row r="84" spans="1:11" s="280" customFormat="1" ht="12" customHeight="1" x14ac:dyDescent="0.2">
      <c r="A84" s="289" t="s">
        <v>155</v>
      </c>
      <c r="B84" s="104" t="s">
        <v>154</v>
      </c>
      <c r="C84" s="102"/>
      <c r="D84" s="102"/>
      <c r="E84" s="102"/>
      <c r="F84" s="102"/>
      <c r="G84" s="102"/>
      <c r="H84" s="102"/>
      <c r="I84" s="102"/>
      <c r="J84" s="101">
        <f t="shared" si="24"/>
        <v>0</v>
      </c>
      <c r="K84" s="287">
        <f t="shared" si="25"/>
        <v>0</v>
      </c>
    </row>
    <row r="85" spans="1:11" s="280" customFormat="1" ht="12" customHeight="1" x14ac:dyDescent="0.2">
      <c r="A85" s="289" t="s">
        <v>153</v>
      </c>
      <c r="B85" s="104" t="s">
        <v>152</v>
      </c>
      <c r="C85" s="102"/>
      <c r="D85" s="102"/>
      <c r="E85" s="102"/>
      <c r="F85" s="102"/>
      <c r="G85" s="102"/>
      <c r="H85" s="102"/>
      <c r="I85" s="102"/>
      <c r="J85" s="101">
        <f t="shared" si="24"/>
        <v>0</v>
      </c>
      <c r="K85" s="287">
        <f t="shared" si="25"/>
        <v>0</v>
      </c>
    </row>
    <row r="86" spans="1:11" s="284" customFormat="1" ht="12" customHeight="1" thickBot="1" x14ac:dyDescent="0.25">
      <c r="A86" s="288" t="s">
        <v>151</v>
      </c>
      <c r="B86" s="125" t="s">
        <v>150</v>
      </c>
      <c r="C86" s="102"/>
      <c r="D86" s="102"/>
      <c r="E86" s="102"/>
      <c r="F86" s="102"/>
      <c r="G86" s="102"/>
      <c r="H86" s="102"/>
      <c r="I86" s="102"/>
      <c r="J86" s="101">
        <f t="shared" si="24"/>
        <v>0</v>
      </c>
      <c r="K86" s="287">
        <f t="shared" si="25"/>
        <v>0</v>
      </c>
    </row>
    <row r="87" spans="1:11" s="284" customFormat="1" ht="12" customHeight="1" thickBot="1" x14ac:dyDescent="0.2">
      <c r="A87" s="286" t="s">
        <v>149</v>
      </c>
      <c r="B87" s="97" t="s">
        <v>148</v>
      </c>
      <c r="C87" s="99"/>
      <c r="D87" s="99"/>
      <c r="E87" s="99"/>
      <c r="F87" s="99"/>
      <c r="G87" s="99"/>
      <c r="H87" s="99"/>
      <c r="I87" s="99"/>
      <c r="J87" s="7">
        <f t="shared" si="24"/>
        <v>0</v>
      </c>
      <c r="K87" s="267">
        <f t="shared" si="25"/>
        <v>0</v>
      </c>
    </row>
    <row r="88" spans="1:11" s="284" customFormat="1" ht="12" customHeight="1" thickBot="1" x14ac:dyDescent="0.2">
      <c r="A88" s="286" t="s">
        <v>416</v>
      </c>
      <c r="B88" s="97" t="s">
        <v>146</v>
      </c>
      <c r="C88" s="99"/>
      <c r="D88" s="99"/>
      <c r="E88" s="99"/>
      <c r="F88" s="99"/>
      <c r="G88" s="99"/>
      <c r="H88" s="99"/>
      <c r="I88" s="99"/>
      <c r="J88" s="7">
        <f t="shared" si="24"/>
        <v>0</v>
      </c>
      <c r="K88" s="267">
        <f t="shared" si="25"/>
        <v>0</v>
      </c>
    </row>
    <row r="89" spans="1:11" s="284" customFormat="1" ht="12" customHeight="1" thickBot="1" x14ac:dyDescent="0.2">
      <c r="A89" s="286" t="s">
        <v>415</v>
      </c>
      <c r="B89" s="97" t="s">
        <v>144</v>
      </c>
      <c r="C89" s="44">
        <f t="shared" ref="C89:K89" si="26">+C66+C70+C75+C78+C82+C88+C87</f>
        <v>202677593</v>
      </c>
      <c r="D89" s="44">
        <f t="shared" si="26"/>
        <v>30216836</v>
      </c>
      <c r="E89" s="44">
        <f t="shared" si="26"/>
        <v>0</v>
      </c>
      <c r="F89" s="44">
        <f t="shared" si="26"/>
        <v>0</v>
      </c>
      <c r="G89" s="44">
        <f t="shared" si="26"/>
        <v>0</v>
      </c>
      <c r="H89" s="44">
        <f t="shared" si="26"/>
        <v>0</v>
      </c>
      <c r="I89" s="44">
        <f t="shared" si="26"/>
        <v>0</v>
      </c>
      <c r="J89" s="44">
        <f t="shared" si="26"/>
        <v>30216836</v>
      </c>
      <c r="K89" s="266">
        <f t="shared" si="26"/>
        <v>232894429</v>
      </c>
    </row>
    <row r="90" spans="1:11" s="284" customFormat="1" ht="12" customHeight="1" thickBot="1" x14ac:dyDescent="0.2">
      <c r="A90" s="285" t="s">
        <v>414</v>
      </c>
      <c r="B90" s="95" t="s">
        <v>413</v>
      </c>
      <c r="C90" s="44">
        <f t="shared" ref="C90:K90" si="27">+C65+C89</f>
        <v>389847508</v>
      </c>
      <c r="D90" s="44">
        <f t="shared" si="27"/>
        <v>96799106</v>
      </c>
      <c r="E90" s="44">
        <f t="shared" si="27"/>
        <v>0</v>
      </c>
      <c r="F90" s="44">
        <f t="shared" si="27"/>
        <v>0</v>
      </c>
      <c r="G90" s="44">
        <f t="shared" si="27"/>
        <v>0</v>
      </c>
      <c r="H90" s="44">
        <f t="shared" si="27"/>
        <v>0</v>
      </c>
      <c r="I90" s="44">
        <f t="shared" si="27"/>
        <v>0</v>
      </c>
      <c r="J90" s="44">
        <f t="shared" si="27"/>
        <v>96799106</v>
      </c>
      <c r="K90" s="266">
        <f t="shared" si="27"/>
        <v>486646614</v>
      </c>
    </row>
    <row r="91" spans="1:11" s="280" customFormat="1" ht="15.2" customHeight="1" thickBot="1" x14ac:dyDescent="0.25">
      <c r="A91" s="283"/>
      <c r="B91" s="282"/>
      <c r="C91" s="281"/>
      <c r="D91" s="281"/>
      <c r="E91" s="281"/>
      <c r="F91" s="281"/>
      <c r="G91" s="281"/>
    </row>
    <row r="92" spans="1:11" s="279" customFormat="1" ht="16.5" customHeight="1" thickBot="1" x14ac:dyDescent="0.25">
      <c r="A92" s="524" t="s">
        <v>342</v>
      </c>
      <c r="B92" s="525"/>
      <c r="C92" s="525"/>
      <c r="D92" s="525"/>
      <c r="E92" s="525"/>
      <c r="F92" s="525"/>
      <c r="G92" s="525"/>
      <c r="H92" s="525"/>
      <c r="I92" s="525"/>
      <c r="J92" s="525"/>
      <c r="K92" s="526"/>
    </row>
    <row r="93" spans="1:11" s="262" customFormat="1" ht="12" customHeight="1" thickBot="1" x14ac:dyDescent="0.25">
      <c r="A93" s="127" t="s">
        <v>125</v>
      </c>
      <c r="B93" s="79" t="s">
        <v>412</v>
      </c>
      <c r="C93" s="78">
        <f t="shared" ref="C93:K93" si="28">+C94+C95+C96+C97+C98+C111</f>
        <v>187079915</v>
      </c>
      <c r="D93" s="278">
        <f t="shared" si="28"/>
        <v>55056560</v>
      </c>
      <c r="E93" s="278">
        <f t="shared" si="28"/>
        <v>0</v>
      </c>
      <c r="F93" s="278">
        <f t="shared" si="28"/>
        <v>0</v>
      </c>
      <c r="G93" s="278">
        <f t="shared" si="28"/>
        <v>0</v>
      </c>
      <c r="H93" s="278">
        <f t="shared" si="28"/>
        <v>0</v>
      </c>
      <c r="I93" s="78">
        <f t="shared" si="28"/>
        <v>0</v>
      </c>
      <c r="J93" s="78">
        <f t="shared" si="28"/>
        <v>55056560</v>
      </c>
      <c r="K93" s="277">
        <f t="shared" si="28"/>
        <v>242136475</v>
      </c>
    </row>
    <row r="94" spans="1:11" ht="12" customHeight="1" x14ac:dyDescent="0.2">
      <c r="A94" s="276" t="s">
        <v>123</v>
      </c>
      <c r="B94" s="75" t="s">
        <v>122</v>
      </c>
      <c r="C94" s="73">
        <v>76396820</v>
      </c>
      <c r="D94" s="275">
        <v>24216485</v>
      </c>
      <c r="E94" s="275"/>
      <c r="F94" s="275"/>
      <c r="G94" s="275"/>
      <c r="H94" s="275"/>
      <c r="I94" s="73"/>
      <c r="J94" s="72">
        <f t="shared" ref="J94:J113" si="29">D94+E94+F94+G94+H94+I94</f>
        <v>24216485</v>
      </c>
      <c r="K94" s="274">
        <f t="shared" ref="K94:K113" si="30">C94+J94</f>
        <v>100613305</v>
      </c>
    </row>
    <row r="95" spans="1:11" ht="12" customHeight="1" x14ac:dyDescent="0.2">
      <c r="A95" s="273" t="s">
        <v>121</v>
      </c>
      <c r="B95" s="55" t="s">
        <v>120</v>
      </c>
      <c r="C95" s="34">
        <v>14824280</v>
      </c>
      <c r="D95" s="34">
        <v>2344506</v>
      </c>
      <c r="E95" s="34"/>
      <c r="F95" s="34"/>
      <c r="G95" s="34"/>
      <c r="H95" s="34"/>
      <c r="I95" s="34"/>
      <c r="J95" s="38">
        <f t="shared" si="29"/>
        <v>2344506</v>
      </c>
      <c r="K95" s="263">
        <f t="shared" si="30"/>
        <v>17168786</v>
      </c>
    </row>
    <row r="96" spans="1:11" ht="12" customHeight="1" x14ac:dyDescent="0.2">
      <c r="A96" s="273" t="s">
        <v>119</v>
      </c>
      <c r="B96" s="55" t="s">
        <v>118</v>
      </c>
      <c r="C96" s="31">
        <v>72764989</v>
      </c>
      <c r="D96" s="31">
        <v>19930269</v>
      </c>
      <c r="E96" s="31"/>
      <c r="F96" s="31"/>
      <c r="G96" s="31"/>
      <c r="H96" s="34"/>
      <c r="I96" s="31"/>
      <c r="J96" s="30">
        <f t="shared" si="29"/>
        <v>19930269</v>
      </c>
      <c r="K96" s="260">
        <f t="shared" si="30"/>
        <v>92695258</v>
      </c>
    </row>
    <row r="97" spans="1:11" ht="12" customHeight="1" x14ac:dyDescent="0.2">
      <c r="A97" s="273" t="s">
        <v>117</v>
      </c>
      <c r="B97" s="66" t="s">
        <v>116</v>
      </c>
      <c r="C97" s="31">
        <v>23093826</v>
      </c>
      <c r="D97" s="31">
        <v>2472000</v>
      </c>
      <c r="E97" s="31"/>
      <c r="F97" s="31"/>
      <c r="G97" s="31"/>
      <c r="H97" s="31"/>
      <c r="I97" s="31"/>
      <c r="J97" s="30">
        <f t="shared" si="29"/>
        <v>2472000</v>
      </c>
      <c r="K97" s="260">
        <f t="shared" si="30"/>
        <v>25565826</v>
      </c>
    </row>
    <row r="98" spans="1:11" ht="12" customHeight="1" x14ac:dyDescent="0.2">
      <c r="A98" s="273" t="s">
        <v>115</v>
      </c>
      <c r="B98" s="70" t="s">
        <v>114</v>
      </c>
      <c r="C98" s="31"/>
      <c r="D98" s="31">
        <v>6093300</v>
      </c>
      <c r="E98" s="31"/>
      <c r="F98" s="31"/>
      <c r="G98" s="31"/>
      <c r="H98" s="31"/>
      <c r="I98" s="31"/>
      <c r="J98" s="30">
        <f t="shared" si="29"/>
        <v>6093300</v>
      </c>
      <c r="K98" s="260">
        <f t="shared" si="30"/>
        <v>6093300</v>
      </c>
    </row>
    <row r="99" spans="1:11" ht="12" customHeight="1" x14ac:dyDescent="0.2">
      <c r="A99" s="273" t="s">
        <v>113</v>
      </c>
      <c r="B99" s="55" t="s">
        <v>411</v>
      </c>
      <c r="C99" s="31"/>
      <c r="D99" s="31">
        <v>93300</v>
      </c>
      <c r="E99" s="31"/>
      <c r="F99" s="31"/>
      <c r="G99" s="31"/>
      <c r="H99" s="31"/>
      <c r="I99" s="31"/>
      <c r="J99" s="30">
        <f t="shared" si="29"/>
        <v>93300</v>
      </c>
      <c r="K99" s="260">
        <f t="shared" si="30"/>
        <v>93300</v>
      </c>
    </row>
    <row r="100" spans="1:11" ht="12" customHeight="1" x14ac:dyDescent="0.2">
      <c r="A100" s="273" t="s">
        <v>111</v>
      </c>
      <c r="B100" s="69" t="s">
        <v>110</v>
      </c>
      <c r="C100" s="31"/>
      <c r="D100" s="31"/>
      <c r="E100" s="31"/>
      <c r="F100" s="31"/>
      <c r="G100" s="31"/>
      <c r="H100" s="31"/>
      <c r="I100" s="31"/>
      <c r="J100" s="30">
        <f t="shared" si="29"/>
        <v>0</v>
      </c>
      <c r="K100" s="260">
        <f t="shared" si="30"/>
        <v>0</v>
      </c>
    </row>
    <row r="101" spans="1:11" ht="12" customHeight="1" x14ac:dyDescent="0.2">
      <c r="A101" s="273" t="s">
        <v>109</v>
      </c>
      <c r="B101" s="69" t="s">
        <v>108</v>
      </c>
      <c r="C101" s="31"/>
      <c r="D101" s="31"/>
      <c r="E101" s="31"/>
      <c r="F101" s="31"/>
      <c r="G101" s="31"/>
      <c r="H101" s="31"/>
      <c r="I101" s="31"/>
      <c r="J101" s="30">
        <f t="shared" si="29"/>
        <v>0</v>
      </c>
      <c r="K101" s="260">
        <f t="shared" si="30"/>
        <v>0</v>
      </c>
    </row>
    <row r="102" spans="1:11" ht="12" customHeight="1" x14ac:dyDescent="0.2">
      <c r="A102" s="273" t="s">
        <v>107</v>
      </c>
      <c r="B102" s="69" t="s">
        <v>106</v>
      </c>
      <c r="C102" s="31"/>
      <c r="D102" s="31"/>
      <c r="E102" s="31"/>
      <c r="F102" s="31"/>
      <c r="G102" s="31"/>
      <c r="H102" s="31"/>
      <c r="I102" s="31"/>
      <c r="J102" s="30">
        <f t="shared" si="29"/>
        <v>0</v>
      </c>
      <c r="K102" s="260">
        <f t="shared" si="30"/>
        <v>0</v>
      </c>
    </row>
    <row r="103" spans="1:11" ht="12" customHeight="1" x14ac:dyDescent="0.2">
      <c r="A103" s="273" t="s">
        <v>105</v>
      </c>
      <c r="B103" s="49" t="s">
        <v>104</v>
      </c>
      <c r="C103" s="31"/>
      <c r="D103" s="31"/>
      <c r="E103" s="31"/>
      <c r="F103" s="31"/>
      <c r="G103" s="31"/>
      <c r="H103" s="31"/>
      <c r="I103" s="31"/>
      <c r="J103" s="30">
        <f t="shared" si="29"/>
        <v>0</v>
      </c>
      <c r="K103" s="260">
        <f t="shared" si="30"/>
        <v>0</v>
      </c>
    </row>
    <row r="104" spans="1:11" ht="12" customHeight="1" x14ac:dyDescent="0.2">
      <c r="A104" s="273" t="s">
        <v>103</v>
      </c>
      <c r="B104" s="49" t="s">
        <v>69</v>
      </c>
      <c r="C104" s="31"/>
      <c r="D104" s="31"/>
      <c r="E104" s="31"/>
      <c r="F104" s="31"/>
      <c r="G104" s="31"/>
      <c r="H104" s="31"/>
      <c r="I104" s="31"/>
      <c r="J104" s="30">
        <f t="shared" si="29"/>
        <v>0</v>
      </c>
      <c r="K104" s="260">
        <f t="shared" si="30"/>
        <v>0</v>
      </c>
    </row>
    <row r="105" spans="1:11" ht="12" customHeight="1" x14ac:dyDescent="0.2">
      <c r="A105" s="273" t="s">
        <v>102</v>
      </c>
      <c r="B105" s="69" t="s">
        <v>101</v>
      </c>
      <c r="C105" s="31"/>
      <c r="D105" s="31">
        <v>6000000</v>
      </c>
      <c r="E105" s="31"/>
      <c r="F105" s="31"/>
      <c r="G105" s="31"/>
      <c r="H105" s="31"/>
      <c r="I105" s="31"/>
      <c r="J105" s="30">
        <f t="shared" si="29"/>
        <v>6000000</v>
      </c>
      <c r="K105" s="260">
        <f t="shared" si="30"/>
        <v>6000000</v>
      </c>
    </row>
    <row r="106" spans="1:11" ht="12" customHeight="1" x14ac:dyDescent="0.2">
      <c r="A106" s="273" t="s">
        <v>100</v>
      </c>
      <c r="B106" s="69" t="s">
        <v>99</v>
      </c>
      <c r="C106" s="31"/>
      <c r="D106" s="31"/>
      <c r="E106" s="31"/>
      <c r="F106" s="31"/>
      <c r="G106" s="31"/>
      <c r="H106" s="31"/>
      <c r="I106" s="31"/>
      <c r="J106" s="30">
        <f t="shared" si="29"/>
        <v>0</v>
      </c>
      <c r="K106" s="260">
        <f t="shared" si="30"/>
        <v>0</v>
      </c>
    </row>
    <row r="107" spans="1:11" ht="12" customHeight="1" x14ac:dyDescent="0.2">
      <c r="A107" s="273" t="s">
        <v>98</v>
      </c>
      <c r="B107" s="49" t="s">
        <v>63</v>
      </c>
      <c r="C107" s="34"/>
      <c r="D107" s="31"/>
      <c r="E107" s="31"/>
      <c r="F107" s="31"/>
      <c r="G107" s="31"/>
      <c r="H107" s="31"/>
      <c r="I107" s="31"/>
      <c r="J107" s="30">
        <f t="shared" si="29"/>
        <v>0</v>
      </c>
      <c r="K107" s="260">
        <f t="shared" si="30"/>
        <v>0</v>
      </c>
    </row>
    <row r="108" spans="1:11" ht="12" customHeight="1" x14ac:dyDescent="0.2">
      <c r="A108" s="261" t="s">
        <v>97</v>
      </c>
      <c r="B108" s="67" t="s">
        <v>96</v>
      </c>
      <c r="C108" s="31"/>
      <c r="D108" s="31"/>
      <c r="E108" s="31"/>
      <c r="F108" s="31"/>
      <c r="G108" s="31"/>
      <c r="H108" s="31"/>
      <c r="I108" s="31"/>
      <c r="J108" s="30">
        <f t="shared" si="29"/>
        <v>0</v>
      </c>
      <c r="K108" s="260">
        <f t="shared" si="30"/>
        <v>0</v>
      </c>
    </row>
    <row r="109" spans="1:11" ht="12" customHeight="1" x14ac:dyDescent="0.2">
      <c r="A109" s="273" t="s">
        <v>95</v>
      </c>
      <c r="B109" s="67" t="s">
        <v>94</v>
      </c>
      <c r="C109" s="31"/>
      <c r="D109" s="31"/>
      <c r="E109" s="31"/>
      <c r="F109" s="31"/>
      <c r="G109" s="31"/>
      <c r="H109" s="31"/>
      <c r="I109" s="31"/>
      <c r="J109" s="30">
        <f t="shared" si="29"/>
        <v>0</v>
      </c>
      <c r="K109" s="260">
        <f t="shared" si="30"/>
        <v>0</v>
      </c>
    </row>
    <row r="110" spans="1:11" ht="12" customHeight="1" x14ac:dyDescent="0.2">
      <c r="A110" s="273" t="s">
        <v>93</v>
      </c>
      <c r="B110" s="49" t="s">
        <v>92</v>
      </c>
      <c r="C110" s="34"/>
      <c r="D110" s="34"/>
      <c r="E110" s="34"/>
      <c r="F110" s="34"/>
      <c r="G110" s="34"/>
      <c r="H110" s="34"/>
      <c r="I110" s="34"/>
      <c r="J110" s="38">
        <f t="shared" si="29"/>
        <v>0</v>
      </c>
      <c r="K110" s="263">
        <f t="shared" si="30"/>
        <v>0</v>
      </c>
    </row>
    <row r="111" spans="1:11" ht="12" customHeight="1" x14ac:dyDescent="0.2">
      <c r="A111" s="273" t="s">
        <v>91</v>
      </c>
      <c r="B111" s="66" t="s">
        <v>90</v>
      </c>
      <c r="C111" s="34"/>
      <c r="D111" s="34"/>
      <c r="E111" s="34"/>
      <c r="F111" s="34"/>
      <c r="G111" s="34"/>
      <c r="H111" s="34"/>
      <c r="I111" s="34"/>
      <c r="J111" s="38">
        <f t="shared" si="29"/>
        <v>0</v>
      </c>
      <c r="K111" s="263">
        <f t="shared" si="30"/>
        <v>0</v>
      </c>
    </row>
    <row r="112" spans="1:11" ht="12" customHeight="1" x14ac:dyDescent="0.2">
      <c r="A112" s="272" t="s">
        <v>89</v>
      </c>
      <c r="B112" s="55" t="s">
        <v>410</v>
      </c>
      <c r="C112" s="31"/>
      <c r="D112" s="31"/>
      <c r="E112" s="31"/>
      <c r="F112" s="31"/>
      <c r="G112" s="31"/>
      <c r="H112" s="31"/>
      <c r="I112" s="31"/>
      <c r="J112" s="30">
        <f t="shared" si="29"/>
        <v>0</v>
      </c>
      <c r="K112" s="260">
        <f t="shared" si="30"/>
        <v>0</v>
      </c>
    </row>
    <row r="113" spans="1:11" ht="12" customHeight="1" thickBot="1" x14ac:dyDescent="0.25">
      <c r="A113" s="271" t="s">
        <v>87</v>
      </c>
      <c r="B113" s="270" t="s">
        <v>409</v>
      </c>
      <c r="C113" s="62"/>
      <c r="D113" s="62"/>
      <c r="E113" s="62"/>
      <c r="F113" s="62"/>
      <c r="G113" s="62"/>
      <c r="H113" s="62"/>
      <c r="I113" s="62"/>
      <c r="J113" s="61">
        <f t="shared" si="29"/>
        <v>0</v>
      </c>
      <c r="K113" s="269">
        <f t="shared" si="30"/>
        <v>0</v>
      </c>
    </row>
    <row r="114" spans="1:11" ht="12" customHeight="1" thickBot="1" x14ac:dyDescent="0.25">
      <c r="A114" s="86" t="s">
        <v>1</v>
      </c>
      <c r="B114" s="8" t="s">
        <v>85</v>
      </c>
      <c r="C114" s="7">
        <f t="shared" ref="C114:K114" si="31">+C115+C117+C119</f>
        <v>202767593</v>
      </c>
      <c r="D114" s="7">
        <f t="shared" si="31"/>
        <v>36329412</v>
      </c>
      <c r="E114" s="7">
        <f t="shared" si="31"/>
        <v>0</v>
      </c>
      <c r="F114" s="7">
        <f t="shared" si="31"/>
        <v>0</v>
      </c>
      <c r="G114" s="7">
        <f t="shared" si="31"/>
        <v>0</v>
      </c>
      <c r="H114" s="7">
        <f t="shared" si="31"/>
        <v>0</v>
      </c>
      <c r="I114" s="7">
        <f t="shared" si="31"/>
        <v>0</v>
      </c>
      <c r="J114" s="7">
        <f t="shared" si="31"/>
        <v>36329412</v>
      </c>
      <c r="K114" s="267">
        <f t="shared" si="31"/>
        <v>239097005</v>
      </c>
    </row>
    <row r="115" spans="1:11" ht="12" customHeight="1" x14ac:dyDescent="0.2">
      <c r="A115" s="264" t="s">
        <v>84</v>
      </c>
      <c r="B115" s="55" t="s">
        <v>83</v>
      </c>
      <c r="C115" s="53">
        <v>104692706</v>
      </c>
      <c r="D115" s="53">
        <v>124749</v>
      </c>
      <c r="E115" s="53"/>
      <c r="F115" s="53"/>
      <c r="G115" s="53"/>
      <c r="H115" s="53"/>
      <c r="I115" s="53"/>
      <c r="J115" s="47">
        <f t="shared" ref="J115:J127" si="32">D115+E115+F115+G115+H115+I115</f>
        <v>124749</v>
      </c>
      <c r="K115" s="268">
        <f t="shared" ref="K115:K127" si="33">C115+J115</f>
        <v>104817455</v>
      </c>
    </row>
    <row r="116" spans="1:11" ht="12" customHeight="1" x14ac:dyDescent="0.2">
      <c r="A116" s="264" t="s">
        <v>82</v>
      </c>
      <c r="B116" s="48" t="s">
        <v>81</v>
      </c>
      <c r="C116" s="53">
        <v>94944086</v>
      </c>
      <c r="D116" s="53"/>
      <c r="E116" s="53"/>
      <c r="F116" s="53"/>
      <c r="G116" s="53"/>
      <c r="H116" s="53"/>
      <c r="I116" s="53"/>
      <c r="J116" s="47">
        <f t="shared" si="32"/>
        <v>0</v>
      </c>
      <c r="K116" s="268">
        <f t="shared" si="33"/>
        <v>94944086</v>
      </c>
    </row>
    <row r="117" spans="1:11" ht="12" customHeight="1" x14ac:dyDescent="0.2">
      <c r="A117" s="264" t="s">
        <v>80</v>
      </c>
      <c r="B117" s="48" t="s">
        <v>79</v>
      </c>
      <c r="C117" s="34">
        <v>98074887</v>
      </c>
      <c r="D117" s="34">
        <v>36204663</v>
      </c>
      <c r="E117" s="34"/>
      <c r="F117" s="34"/>
      <c r="G117" s="34"/>
      <c r="H117" s="34"/>
      <c r="I117" s="34"/>
      <c r="J117" s="38">
        <f t="shared" si="32"/>
        <v>36204663</v>
      </c>
      <c r="K117" s="263">
        <f t="shared" si="33"/>
        <v>134279550</v>
      </c>
    </row>
    <row r="118" spans="1:11" ht="12" customHeight="1" x14ac:dyDescent="0.2">
      <c r="A118" s="264" t="s">
        <v>78</v>
      </c>
      <c r="B118" s="48" t="s">
        <v>77</v>
      </c>
      <c r="C118" s="34">
        <v>66339000</v>
      </c>
      <c r="D118" s="34"/>
      <c r="E118" s="34"/>
      <c r="F118" s="34"/>
      <c r="G118" s="34"/>
      <c r="H118" s="34"/>
      <c r="I118" s="34"/>
      <c r="J118" s="38">
        <f t="shared" si="32"/>
        <v>0</v>
      </c>
      <c r="K118" s="263">
        <f t="shared" si="33"/>
        <v>66339000</v>
      </c>
    </row>
    <row r="119" spans="1:11" ht="12" customHeight="1" x14ac:dyDescent="0.2">
      <c r="A119" s="264" t="s">
        <v>76</v>
      </c>
      <c r="B119" s="52" t="s">
        <v>75</v>
      </c>
      <c r="C119" s="34"/>
      <c r="D119" s="34"/>
      <c r="E119" s="34"/>
      <c r="F119" s="34"/>
      <c r="G119" s="34"/>
      <c r="H119" s="34"/>
      <c r="I119" s="34"/>
      <c r="J119" s="38">
        <f t="shared" si="32"/>
        <v>0</v>
      </c>
      <c r="K119" s="263">
        <f t="shared" si="33"/>
        <v>0</v>
      </c>
    </row>
    <row r="120" spans="1:11" ht="12" customHeight="1" x14ac:dyDescent="0.2">
      <c r="A120" s="264" t="s">
        <v>74</v>
      </c>
      <c r="B120" s="51" t="s">
        <v>73</v>
      </c>
      <c r="C120" s="34"/>
      <c r="D120" s="34"/>
      <c r="E120" s="34"/>
      <c r="F120" s="34"/>
      <c r="G120" s="34"/>
      <c r="H120" s="34"/>
      <c r="I120" s="34"/>
      <c r="J120" s="38">
        <f t="shared" si="32"/>
        <v>0</v>
      </c>
      <c r="K120" s="263">
        <f t="shared" si="33"/>
        <v>0</v>
      </c>
    </row>
    <row r="121" spans="1:11" ht="12" customHeight="1" x14ac:dyDescent="0.2">
      <c r="A121" s="264" t="s">
        <v>72</v>
      </c>
      <c r="B121" s="50" t="s">
        <v>71</v>
      </c>
      <c r="C121" s="34"/>
      <c r="D121" s="34"/>
      <c r="E121" s="34"/>
      <c r="F121" s="34"/>
      <c r="G121" s="34"/>
      <c r="H121" s="34"/>
      <c r="I121" s="34"/>
      <c r="J121" s="38">
        <f t="shared" si="32"/>
        <v>0</v>
      </c>
      <c r="K121" s="263">
        <f t="shared" si="33"/>
        <v>0</v>
      </c>
    </row>
    <row r="122" spans="1:11" ht="12" customHeight="1" x14ac:dyDescent="0.2">
      <c r="A122" s="264" t="s">
        <v>70</v>
      </c>
      <c r="B122" s="49" t="s">
        <v>69</v>
      </c>
      <c r="C122" s="34"/>
      <c r="D122" s="34"/>
      <c r="E122" s="34"/>
      <c r="F122" s="34"/>
      <c r="G122" s="34"/>
      <c r="H122" s="34"/>
      <c r="I122" s="34"/>
      <c r="J122" s="38">
        <f t="shared" si="32"/>
        <v>0</v>
      </c>
      <c r="K122" s="263">
        <f t="shared" si="33"/>
        <v>0</v>
      </c>
    </row>
    <row r="123" spans="1:11" ht="12" customHeight="1" x14ac:dyDescent="0.2">
      <c r="A123" s="264" t="s">
        <v>68</v>
      </c>
      <c r="B123" s="49" t="s">
        <v>67</v>
      </c>
      <c r="C123" s="34"/>
      <c r="D123" s="34"/>
      <c r="E123" s="34"/>
      <c r="F123" s="34"/>
      <c r="G123" s="34"/>
      <c r="H123" s="34"/>
      <c r="I123" s="34"/>
      <c r="J123" s="38">
        <f t="shared" si="32"/>
        <v>0</v>
      </c>
      <c r="K123" s="263">
        <f t="shared" si="33"/>
        <v>0</v>
      </c>
    </row>
    <row r="124" spans="1:11" ht="12" customHeight="1" x14ac:dyDescent="0.2">
      <c r="A124" s="264" t="s">
        <v>66</v>
      </c>
      <c r="B124" s="49" t="s">
        <v>65</v>
      </c>
      <c r="C124" s="34"/>
      <c r="D124" s="34"/>
      <c r="E124" s="34"/>
      <c r="F124" s="34"/>
      <c r="G124" s="34"/>
      <c r="H124" s="34"/>
      <c r="I124" s="34"/>
      <c r="J124" s="38">
        <f t="shared" si="32"/>
        <v>0</v>
      </c>
      <c r="K124" s="263">
        <f t="shared" si="33"/>
        <v>0</v>
      </c>
    </row>
    <row r="125" spans="1:11" ht="12" customHeight="1" x14ac:dyDescent="0.2">
      <c r="A125" s="264" t="s">
        <v>64</v>
      </c>
      <c r="B125" s="49" t="s">
        <v>63</v>
      </c>
      <c r="C125" s="34"/>
      <c r="D125" s="34"/>
      <c r="E125" s="34"/>
      <c r="F125" s="34"/>
      <c r="G125" s="34"/>
      <c r="H125" s="34"/>
      <c r="I125" s="34"/>
      <c r="J125" s="38">
        <f t="shared" si="32"/>
        <v>0</v>
      </c>
      <c r="K125" s="263">
        <f t="shared" si="33"/>
        <v>0</v>
      </c>
    </row>
    <row r="126" spans="1:11" ht="12" customHeight="1" x14ac:dyDescent="0.2">
      <c r="A126" s="264" t="s">
        <v>62</v>
      </c>
      <c r="B126" s="49" t="s">
        <v>61</v>
      </c>
      <c r="C126" s="34"/>
      <c r="D126" s="34"/>
      <c r="E126" s="34"/>
      <c r="F126" s="34"/>
      <c r="G126" s="34"/>
      <c r="H126" s="34"/>
      <c r="I126" s="34"/>
      <c r="J126" s="38">
        <f t="shared" si="32"/>
        <v>0</v>
      </c>
      <c r="K126" s="263">
        <f t="shared" si="33"/>
        <v>0</v>
      </c>
    </row>
    <row r="127" spans="1:11" ht="12" customHeight="1" thickBot="1" x14ac:dyDescent="0.25">
      <c r="A127" s="261" t="s">
        <v>60</v>
      </c>
      <c r="B127" s="49" t="s">
        <v>59</v>
      </c>
      <c r="C127" s="31"/>
      <c r="D127" s="31"/>
      <c r="E127" s="31"/>
      <c r="F127" s="31"/>
      <c r="G127" s="31"/>
      <c r="H127" s="31"/>
      <c r="I127" s="31"/>
      <c r="J127" s="30">
        <f t="shared" si="32"/>
        <v>0</v>
      </c>
      <c r="K127" s="260">
        <f t="shared" si="33"/>
        <v>0</v>
      </c>
    </row>
    <row r="128" spans="1:11" ht="12" customHeight="1" thickBot="1" x14ac:dyDescent="0.25">
      <c r="A128" s="86" t="s">
        <v>58</v>
      </c>
      <c r="B128" s="20" t="s">
        <v>57</v>
      </c>
      <c r="C128" s="7">
        <f t="shared" ref="C128:K128" si="34">+C93+C114</f>
        <v>389847508</v>
      </c>
      <c r="D128" s="7">
        <f t="shared" si="34"/>
        <v>91385972</v>
      </c>
      <c r="E128" s="7">
        <f t="shared" si="34"/>
        <v>0</v>
      </c>
      <c r="F128" s="7">
        <f t="shared" si="34"/>
        <v>0</v>
      </c>
      <c r="G128" s="7">
        <f t="shared" si="34"/>
        <v>0</v>
      </c>
      <c r="H128" s="7">
        <f t="shared" si="34"/>
        <v>0</v>
      </c>
      <c r="I128" s="7">
        <f t="shared" si="34"/>
        <v>0</v>
      </c>
      <c r="J128" s="7">
        <f t="shared" si="34"/>
        <v>91385972</v>
      </c>
      <c r="K128" s="267">
        <f t="shared" si="34"/>
        <v>481233480</v>
      </c>
    </row>
    <row r="129" spans="1:17" ht="12" customHeight="1" thickBot="1" x14ac:dyDescent="0.25">
      <c r="A129" s="86" t="s">
        <v>56</v>
      </c>
      <c r="B129" s="20" t="s">
        <v>408</v>
      </c>
      <c r="C129" s="7">
        <f t="shared" ref="C129:K129" si="35">+C130+C131+C132</f>
        <v>0</v>
      </c>
      <c r="D129" s="7">
        <f t="shared" si="35"/>
        <v>0</v>
      </c>
      <c r="E129" s="7">
        <f t="shared" si="35"/>
        <v>0</v>
      </c>
      <c r="F129" s="7">
        <f t="shared" si="35"/>
        <v>0</v>
      </c>
      <c r="G129" s="7">
        <f t="shared" si="35"/>
        <v>0</v>
      </c>
      <c r="H129" s="7">
        <f t="shared" si="35"/>
        <v>0</v>
      </c>
      <c r="I129" s="7">
        <f t="shared" si="35"/>
        <v>0</v>
      </c>
      <c r="J129" s="7">
        <f t="shared" si="35"/>
        <v>0</v>
      </c>
      <c r="K129" s="267">
        <f t="shared" si="35"/>
        <v>0</v>
      </c>
    </row>
    <row r="130" spans="1:17" s="262" customFormat="1" ht="12" customHeight="1" x14ac:dyDescent="0.2">
      <c r="A130" s="264" t="s">
        <v>54</v>
      </c>
      <c r="B130" s="35" t="s">
        <v>407</v>
      </c>
      <c r="C130" s="34"/>
      <c r="D130" s="34"/>
      <c r="E130" s="34"/>
      <c r="F130" s="34"/>
      <c r="G130" s="34"/>
      <c r="H130" s="34"/>
      <c r="I130" s="34"/>
      <c r="J130" s="38">
        <f>D130+E130+F130+G130+H130+I130</f>
        <v>0</v>
      </c>
      <c r="K130" s="263">
        <f>C130+J130</f>
        <v>0</v>
      </c>
    </row>
    <row r="131" spans="1:17" ht="12" customHeight="1" x14ac:dyDescent="0.2">
      <c r="A131" s="264" t="s">
        <v>52</v>
      </c>
      <c r="B131" s="35" t="s">
        <v>51</v>
      </c>
      <c r="C131" s="34"/>
      <c r="D131" s="34"/>
      <c r="E131" s="34"/>
      <c r="F131" s="34"/>
      <c r="G131" s="34"/>
      <c r="H131" s="34"/>
      <c r="I131" s="34"/>
      <c r="J131" s="38">
        <f>D131+E131+F131+G131+H131+I131</f>
        <v>0</v>
      </c>
      <c r="K131" s="263">
        <f>C131+J131</f>
        <v>0</v>
      </c>
    </row>
    <row r="132" spans="1:17" ht="12" customHeight="1" thickBot="1" x14ac:dyDescent="0.25">
      <c r="A132" s="261" t="s">
        <v>50</v>
      </c>
      <c r="B132" s="41" t="s">
        <v>406</v>
      </c>
      <c r="C132" s="34"/>
      <c r="D132" s="34"/>
      <c r="E132" s="34"/>
      <c r="F132" s="34"/>
      <c r="G132" s="34"/>
      <c r="H132" s="34"/>
      <c r="I132" s="34"/>
      <c r="J132" s="38">
        <f>D132+E132+F132+G132+H132+I132</f>
        <v>0</v>
      </c>
      <c r="K132" s="263">
        <f>C132+J132</f>
        <v>0</v>
      </c>
    </row>
    <row r="133" spans="1:17" ht="12" customHeight="1" thickBot="1" x14ac:dyDescent="0.25">
      <c r="A133" s="86" t="s">
        <v>48</v>
      </c>
      <c r="B133" s="20" t="s">
        <v>47</v>
      </c>
      <c r="C133" s="7">
        <f t="shared" ref="C133:K133" si="36">+C134+C135+C136+C137+C138+C139</f>
        <v>0</v>
      </c>
      <c r="D133" s="7">
        <f t="shared" si="36"/>
        <v>0</v>
      </c>
      <c r="E133" s="7">
        <f t="shared" si="36"/>
        <v>0</v>
      </c>
      <c r="F133" s="7">
        <f t="shared" si="36"/>
        <v>0</v>
      </c>
      <c r="G133" s="7">
        <f t="shared" si="36"/>
        <v>0</v>
      </c>
      <c r="H133" s="7">
        <f t="shared" si="36"/>
        <v>0</v>
      </c>
      <c r="I133" s="7">
        <f t="shared" si="36"/>
        <v>0</v>
      </c>
      <c r="J133" s="7">
        <f t="shared" si="36"/>
        <v>0</v>
      </c>
      <c r="K133" s="267">
        <f t="shared" si="36"/>
        <v>0</v>
      </c>
    </row>
    <row r="134" spans="1:17" ht="12" customHeight="1" x14ac:dyDescent="0.2">
      <c r="A134" s="264" t="s">
        <v>46</v>
      </c>
      <c r="B134" s="35" t="s">
        <v>45</v>
      </c>
      <c r="C134" s="34"/>
      <c r="D134" s="34"/>
      <c r="E134" s="34"/>
      <c r="F134" s="34"/>
      <c r="G134" s="34"/>
      <c r="H134" s="34"/>
      <c r="I134" s="34"/>
      <c r="J134" s="38">
        <f t="shared" ref="J134:J139" si="37">D134+E134+F134+G134+H134+I134</f>
        <v>0</v>
      </c>
      <c r="K134" s="263">
        <f t="shared" ref="K134:K139" si="38">C134+J134</f>
        <v>0</v>
      </c>
    </row>
    <row r="135" spans="1:17" ht="12" customHeight="1" x14ac:dyDescent="0.2">
      <c r="A135" s="264" t="s">
        <v>44</v>
      </c>
      <c r="B135" s="35" t="s">
        <v>43</v>
      </c>
      <c r="C135" s="34"/>
      <c r="D135" s="34"/>
      <c r="E135" s="34"/>
      <c r="F135" s="34"/>
      <c r="G135" s="34"/>
      <c r="H135" s="34"/>
      <c r="I135" s="34"/>
      <c r="J135" s="38">
        <f t="shared" si="37"/>
        <v>0</v>
      </c>
      <c r="K135" s="263">
        <f t="shared" si="38"/>
        <v>0</v>
      </c>
    </row>
    <row r="136" spans="1:17" ht="12" customHeight="1" x14ac:dyDescent="0.2">
      <c r="A136" s="264" t="s">
        <v>42</v>
      </c>
      <c r="B136" s="35" t="s">
        <v>41</v>
      </c>
      <c r="C136" s="34"/>
      <c r="D136" s="34"/>
      <c r="E136" s="34"/>
      <c r="F136" s="34"/>
      <c r="G136" s="34"/>
      <c r="H136" s="34"/>
      <c r="I136" s="34"/>
      <c r="J136" s="38">
        <f t="shared" si="37"/>
        <v>0</v>
      </c>
      <c r="K136" s="263">
        <f t="shared" si="38"/>
        <v>0</v>
      </c>
    </row>
    <row r="137" spans="1:17" ht="12" customHeight="1" x14ac:dyDescent="0.2">
      <c r="A137" s="264" t="s">
        <v>40</v>
      </c>
      <c r="B137" s="35" t="s">
        <v>405</v>
      </c>
      <c r="C137" s="34"/>
      <c r="D137" s="34"/>
      <c r="E137" s="34"/>
      <c r="F137" s="34"/>
      <c r="G137" s="34"/>
      <c r="H137" s="34"/>
      <c r="I137" s="34"/>
      <c r="J137" s="38">
        <f t="shared" si="37"/>
        <v>0</v>
      </c>
      <c r="K137" s="263">
        <f t="shared" si="38"/>
        <v>0</v>
      </c>
    </row>
    <row r="138" spans="1:17" ht="12" customHeight="1" x14ac:dyDescent="0.2">
      <c r="A138" s="264" t="s">
        <v>38</v>
      </c>
      <c r="B138" s="35" t="s">
        <v>37</v>
      </c>
      <c r="C138" s="34"/>
      <c r="D138" s="34"/>
      <c r="E138" s="34"/>
      <c r="F138" s="34"/>
      <c r="G138" s="34"/>
      <c r="H138" s="34"/>
      <c r="I138" s="34"/>
      <c r="J138" s="38">
        <f t="shared" si="37"/>
        <v>0</v>
      </c>
      <c r="K138" s="263">
        <f t="shared" si="38"/>
        <v>0</v>
      </c>
    </row>
    <row r="139" spans="1:17" s="262" customFormat="1" ht="12" customHeight="1" thickBot="1" x14ac:dyDescent="0.25">
      <c r="A139" s="261" t="s">
        <v>36</v>
      </c>
      <c r="B139" s="41" t="s">
        <v>35</v>
      </c>
      <c r="C139" s="34"/>
      <c r="D139" s="34"/>
      <c r="E139" s="34"/>
      <c r="F139" s="34"/>
      <c r="G139" s="34"/>
      <c r="H139" s="34"/>
      <c r="I139" s="34"/>
      <c r="J139" s="38">
        <f t="shared" si="37"/>
        <v>0</v>
      </c>
      <c r="K139" s="263">
        <f t="shared" si="38"/>
        <v>0</v>
      </c>
    </row>
    <row r="140" spans="1:17" ht="12" customHeight="1" thickBot="1" x14ac:dyDescent="0.25">
      <c r="A140" s="86" t="s">
        <v>34</v>
      </c>
      <c r="B140" s="20" t="s">
        <v>404</v>
      </c>
      <c r="C140" s="44">
        <f t="shared" ref="C140:K140" si="39">+C141+C142+C144+C145+C143</f>
        <v>0</v>
      </c>
      <c r="D140" s="44">
        <f t="shared" si="39"/>
        <v>5413134</v>
      </c>
      <c r="E140" s="44">
        <f t="shared" si="39"/>
        <v>0</v>
      </c>
      <c r="F140" s="44">
        <f t="shared" si="39"/>
        <v>0</v>
      </c>
      <c r="G140" s="44">
        <f t="shared" si="39"/>
        <v>0</v>
      </c>
      <c r="H140" s="44">
        <f t="shared" si="39"/>
        <v>0</v>
      </c>
      <c r="I140" s="44">
        <f t="shared" si="39"/>
        <v>0</v>
      </c>
      <c r="J140" s="44">
        <f t="shared" si="39"/>
        <v>5413134</v>
      </c>
      <c r="K140" s="266">
        <f t="shared" si="39"/>
        <v>5413134</v>
      </c>
      <c r="Q140" s="265"/>
    </row>
    <row r="141" spans="1:17" x14ac:dyDescent="0.2">
      <c r="A141" s="264" t="s">
        <v>32</v>
      </c>
      <c r="B141" s="35" t="s">
        <v>31</v>
      </c>
      <c r="C141" s="34"/>
      <c r="D141" s="34"/>
      <c r="E141" s="34"/>
      <c r="F141" s="34"/>
      <c r="G141" s="34"/>
      <c r="H141" s="34"/>
      <c r="I141" s="34"/>
      <c r="J141" s="38">
        <f>D141+E141+F141+G141+H141+I141</f>
        <v>0</v>
      </c>
      <c r="K141" s="263">
        <f>C141+J141</f>
        <v>0</v>
      </c>
    </row>
    <row r="142" spans="1:17" ht="12" customHeight="1" x14ac:dyDescent="0.2">
      <c r="A142" s="264" t="s">
        <v>30</v>
      </c>
      <c r="B142" s="35" t="s">
        <v>29</v>
      </c>
      <c r="C142" s="34"/>
      <c r="D142" s="34">
        <v>5413134</v>
      </c>
      <c r="E142" s="34"/>
      <c r="F142" s="34"/>
      <c r="G142" s="34"/>
      <c r="H142" s="34"/>
      <c r="I142" s="34"/>
      <c r="J142" s="38">
        <f>D142+E142+F142+G142+H142+I142</f>
        <v>5413134</v>
      </c>
      <c r="K142" s="263">
        <f>C142+J142</f>
        <v>5413134</v>
      </c>
    </row>
    <row r="143" spans="1:17" ht="12" customHeight="1" x14ac:dyDescent="0.2">
      <c r="A143" s="264" t="s">
        <v>28</v>
      </c>
      <c r="B143" s="35" t="s">
        <v>403</v>
      </c>
      <c r="C143" s="34"/>
      <c r="D143" s="34"/>
      <c r="E143" s="34"/>
      <c r="F143" s="34"/>
      <c r="G143" s="34"/>
      <c r="H143" s="34"/>
      <c r="I143" s="34"/>
      <c r="J143" s="38">
        <f>D143+E143+F143+G143+H143+I143</f>
        <v>0</v>
      </c>
      <c r="K143" s="263">
        <f>C143+J143</f>
        <v>0</v>
      </c>
    </row>
    <row r="144" spans="1:17" s="262" customFormat="1" ht="12" customHeight="1" x14ac:dyDescent="0.2">
      <c r="A144" s="264" t="s">
        <v>26</v>
      </c>
      <c r="B144" s="35" t="s">
        <v>27</v>
      </c>
      <c r="C144" s="34"/>
      <c r="D144" s="34"/>
      <c r="E144" s="34"/>
      <c r="F144" s="34"/>
      <c r="G144" s="34"/>
      <c r="H144" s="34"/>
      <c r="I144" s="34"/>
      <c r="J144" s="38">
        <f>D144+E144+F144+G144+H144+I144</f>
        <v>0</v>
      </c>
      <c r="K144" s="263">
        <f>C144+J144</f>
        <v>0</v>
      </c>
    </row>
    <row r="145" spans="1:11" s="262" customFormat="1" ht="12" customHeight="1" thickBot="1" x14ac:dyDescent="0.25">
      <c r="A145" s="261" t="s">
        <v>211</v>
      </c>
      <c r="B145" s="41" t="s">
        <v>25</v>
      </c>
      <c r="C145" s="34"/>
      <c r="D145" s="34"/>
      <c r="E145" s="34"/>
      <c r="F145" s="34"/>
      <c r="G145" s="34"/>
      <c r="H145" s="34"/>
      <c r="I145" s="34"/>
      <c r="J145" s="38">
        <f>D145+E145+F145+G145+H145+I145</f>
        <v>0</v>
      </c>
      <c r="K145" s="263">
        <f>C145+J145</f>
        <v>0</v>
      </c>
    </row>
    <row r="146" spans="1:11" s="262" customFormat="1" ht="12" customHeight="1" thickBot="1" x14ac:dyDescent="0.25">
      <c r="A146" s="86" t="s">
        <v>24</v>
      </c>
      <c r="B146" s="20" t="s">
        <v>23</v>
      </c>
      <c r="C146" s="28">
        <f t="shared" ref="C146:K146" si="40">+C147+C148+C149+C150+C151</f>
        <v>0</v>
      </c>
      <c r="D146" s="28">
        <f t="shared" si="40"/>
        <v>0</v>
      </c>
      <c r="E146" s="28">
        <f t="shared" si="40"/>
        <v>0</v>
      </c>
      <c r="F146" s="28">
        <f t="shared" si="40"/>
        <v>0</v>
      </c>
      <c r="G146" s="28">
        <f t="shared" si="40"/>
        <v>0</v>
      </c>
      <c r="H146" s="28">
        <f t="shared" si="40"/>
        <v>0</v>
      </c>
      <c r="I146" s="28">
        <f t="shared" si="40"/>
        <v>0</v>
      </c>
      <c r="J146" s="28">
        <f t="shared" si="40"/>
        <v>0</v>
      </c>
      <c r="K146" s="250">
        <f t="shared" si="40"/>
        <v>0</v>
      </c>
    </row>
    <row r="147" spans="1:11" s="262" customFormat="1" ht="12" customHeight="1" x14ac:dyDescent="0.2">
      <c r="A147" s="264" t="s">
        <v>22</v>
      </c>
      <c r="B147" s="35" t="s">
        <v>21</v>
      </c>
      <c r="C147" s="34"/>
      <c r="D147" s="34"/>
      <c r="E147" s="34"/>
      <c r="F147" s="34"/>
      <c r="G147" s="34"/>
      <c r="H147" s="34"/>
      <c r="I147" s="34"/>
      <c r="J147" s="38">
        <f t="shared" ref="J147:J153" si="41">D147+E147+F147+G147+H147+I147</f>
        <v>0</v>
      </c>
      <c r="K147" s="263">
        <f t="shared" ref="K147:K153" si="42">C147+J147</f>
        <v>0</v>
      </c>
    </row>
    <row r="148" spans="1:11" s="262" customFormat="1" ht="12" customHeight="1" x14ac:dyDescent="0.2">
      <c r="A148" s="264" t="s">
        <v>20</v>
      </c>
      <c r="B148" s="35" t="s">
        <v>19</v>
      </c>
      <c r="C148" s="34"/>
      <c r="D148" s="34"/>
      <c r="E148" s="34"/>
      <c r="F148" s="34"/>
      <c r="G148" s="34"/>
      <c r="H148" s="34"/>
      <c r="I148" s="34"/>
      <c r="J148" s="38">
        <f t="shared" si="41"/>
        <v>0</v>
      </c>
      <c r="K148" s="263">
        <f t="shared" si="42"/>
        <v>0</v>
      </c>
    </row>
    <row r="149" spans="1:11" s="262" customFormat="1" ht="12" customHeight="1" x14ac:dyDescent="0.2">
      <c r="A149" s="264" t="s">
        <v>18</v>
      </c>
      <c r="B149" s="35" t="s">
        <v>17</v>
      </c>
      <c r="C149" s="34"/>
      <c r="D149" s="34"/>
      <c r="E149" s="34"/>
      <c r="F149" s="34"/>
      <c r="G149" s="34"/>
      <c r="H149" s="34"/>
      <c r="I149" s="34"/>
      <c r="J149" s="38">
        <f t="shared" si="41"/>
        <v>0</v>
      </c>
      <c r="K149" s="263">
        <f t="shared" si="42"/>
        <v>0</v>
      </c>
    </row>
    <row r="150" spans="1:11" s="262" customFormat="1" ht="12" customHeight="1" x14ac:dyDescent="0.2">
      <c r="A150" s="264" t="s">
        <v>16</v>
      </c>
      <c r="B150" s="35" t="s">
        <v>402</v>
      </c>
      <c r="C150" s="34"/>
      <c r="D150" s="34"/>
      <c r="E150" s="34"/>
      <c r="F150" s="34"/>
      <c r="G150" s="34"/>
      <c r="H150" s="34"/>
      <c r="I150" s="34"/>
      <c r="J150" s="38">
        <f t="shared" si="41"/>
        <v>0</v>
      </c>
      <c r="K150" s="263">
        <f t="shared" si="42"/>
        <v>0</v>
      </c>
    </row>
    <row r="151" spans="1:11" ht="12.75" customHeight="1" thickBot="1" x14ac:dyDescent="0.25">
      <c r="A151" s="261" t="s">
        <v>14</v>
      </c>
      <c r="B151" s="41" t="s">
        <v>13</v>
      </c>
      <c r="C151" s="31"/>
      <c r="D151" s="31"/>
      <c r="E151" s="31"/>
      <c r="F151" s="31"/>
      <c r="G151" s="31"/>
      <c r="H151" s="31"/>
      <c r="I151" s="31"/>
      <c r="J151" s="30">
        <f t="shared" si="41"/>
        <v>0</v>
      </c>
      <c r="K151" s="260">
        <f t="shared" si="42"/>
        <v>0</v>
      </c>
    </row>
    <row r="152" spans="1:11" ht="12.75" customHeight="1" thickBot="1" x14ac:dyDescent="0.25">
      <c r="A152" s="259" t="s">
        <v>12</v>
      </c>
      <c r="B152" s="20" t="s">
        <v>11</v>
      </c>
      <c r="C152" s="26"/>
      <c r="D152" s="26"/>
      <c r="E152" s="26"/>
      <c r="F152" s="26"/>
      <c r="G152" s="26"/>
      <c r="H152" s="26"/>
      <c r="I152" s="26"/>
      <c r="J152" s="28">
        <f t="shared" si="41"/>
        <v>0</v>
      </c>
      <c r="K152" s="250">
        <f t="shared" si="42"/>
        <v>0</v>
      </c>
    </row>
    <row r="153" spans="1:11" ht="12.75" customHeight="1" thickBot="1" x14ac:dyDescent="0.25">
      <c r="A153" s="259" t="s">
        <v>10</v>
      </c>
      <c r="B153" s="20" t="s">
        <v>9</v>
      </c>
      <c r="C153" s="26"/>
      <c r="D153" s="26"/>
      <c r="E153" s="26"/>
      <c r="F153" s="26"/>
      <c r="G153" s="26"/>
      <c r="H153" s="26"/>
      <c r="I153" s="26"/>
      <c r="J153" s="28">
        <f t="shared" si="41"/>
        <v>0</v>
      </c>
      <c r="K153" s="250">
        <f t="shared" si="42"/>
        <v>0</v>
      </c>
    </row>
    <row r="154" spans="1:11" ht="12" customHeight="1" thickBot="1" x14ac:dyDescent="0.25">
      <c r="A154" s="86" t="s">
        <v>8</v>
      </c>
      <c r="B154" s="20" t="s">
        <v>7</v>
      </c>
      <c r="C154" s="14">
        <f t="shared" ref="C154:K154" si="43">+C129+C133+C140+C146+C152+C153</f>
        <v>0</v>
      </c>
      <c r="D154" s="14">
        <f t="shared" si="43"/>
        <v>5413134</v>
      </c>
      <c r="E154" s="14">
        <f t="shared" si="43"/>
        <v>0</v>
      </c>
      <c r="F154" s="14">
        <f t="shared" si="43"/>
        <v>0</v>
      </c>
      <c r="G154" s="14">
        <f t="shared" si="43"/>
        <v>0</v>
      </c>
      <c r="H154" s="14">
        <f t="shared" si="43"/>
        <v>0</v>
      </c>
      <c r="I154" s="14">
        <f t="shared" si="43"/>
        <v>0</v>
      </c>
      <c r="J154" s="14">
        <f t="shared" si="43"/>
        <v>5413134</v>
      </c>
      <c r="K154" s="257">
        <f t="shared" si="43"/>
        <v>5413134</v>
      </c>
    </row>
    <row r="155" spans="1:11" ht="15.2" customHeight="1" thickBot="1" x14ac:dyDescent="0.25">
      <c r="A155" s="258" t="s">
        <v>6</v>
      </c>
      <c r="B155" s="16" t="s">
        <v>5</v>
      </c>
      <c r="C155" s="14">
        <f t="shared" ref="C155:K155" si="44">+C128+C154</f>
        <v>389847508</v>
      </c>
      <c r="D155" s="14">
        <f t="shared" si="44"/>
        <v>96799106</v>
      </c>
      <c r="E155" s="14">
        <f t="shared" si="44"/>
        <v>0</v>
      </c>
      <c r="F155" s="14">
        <f t="shared" si="44"/>
        <v>0</v>
      </c>
      <c r="G155" s="14">
        <f t="shared" si="44"/>
        <v>0</v>
      </c>
      <c r="H155" s="14">
        <f t="shared" si="44"/>
        <v>0</v>
      </c>
      <c r="I155" s="14">
        <f t="shared" si="44"/>
        <v>0</v>
      </c>
      <c r="J155" s="14">
        <f t="shared" si="44"/>
        <v>96799106</v>
      </c>
      <c r="K155" s="257">
        <f t="shared" si="44"/>
        <v>486646614</v>
      </c>
    </row>
    <row r="156" spans="1:11" ht="13.5" thickBot="1" x14ac:dyDescent="0.25">
      <c r="H156" s="247"/>
      <c r="I156" s="256"/>
      <c r="J156" s="256"/>
      <c r="K156" s="256"/>
    </row>
    <row r="157" spans="1:11" ht="15.2" customHeight="1" thickBot="1" x14ac:dyDescent="0.25">
      <c r="A157" s="255" t="s">
        <v>401</v>
      </c>
      <c r="B157" s="254"/>
      <c r="C157" s="252">
        <v>21</v>
      </c>
      <c r="D157" s="253"/>
      <c r="E157" s="253"/>
      <c r="F157" s="253"/>
      <c r="G157" s="253"/>
      <c r="H157" s="253"/>
      <c r="I157" s="252"/>
      <c r="J157" s="251">
        <f>D157+E157+F157+G157+H157+I157</f>
        <v>0</v>
      </c>
      <c r="K157" s="250">
        <f>C157+J157</f>
        <v>21</v>
      </c>
    </row>
    <row r="158" spans="1:11" ht="14.45" customHeight="1" thickBot="1" x14ac:dyDescent="0.25">
      <c r="A158" s="255" t="s">
        <v>400</v>
      </c>
      <c r="B158" s="254"/>
      <c r="C158" s="252">
        <v>29</v>
      </c>
      <c r="D158" s="253"/>
      <c r="E158" s="253"/>
      <c r="F158" s="253"/>
      <c r="G158" s="253"/>
      <c r="H158" s="253"/>
      <c r="I158" s="252"/>
      <c r="J158" s="251">
        <f>D158+E158+F158+G158+H158+I158</f>
        <v>0</v>
      </c>
      <c r="K158" s="250">
        <f>C158+J158</f>
        <v>29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4153-36D4-45D9-9F94-4DCD6B0F8BBF}">
  <sheetPr>
    <tabColor rgb="FF92D050"/>
  </sheetPr>
  <dimension ref="A1:K60"/>
  <sheetViews>
    <sheetView zoomScale="98" zoomScaleNormal="98" workbookViewId="0">
      <selection activeCell="G15" sqref="G15"/>
    </sheetView>
  </sheetViews>
  <sheetFormatPr defaultRowHeight="12.75" x14ac:dyDescent="0.2"/>
  <cols>
    <col min="1" max="1" width="13.83203125" style="323" customWidth="1"/>
    <col min="2" max="2" width="60.6640625" style="246" customWidth="1"/>
    <col min="3" max="3" width="15.83203125" style="246" customWidth="1"/>
    <col min="4" max="10" width="13.83203125" style="246" customWidth="1"/>
    <col min="11" max="11" width="15.83203125" style="246" customWidth="1"/>
    <col min="12" max="16384" width="9.33203125" style="246"/>
  </cols>
  <sheetData>
    <row r="1" spans="1:11" s="386" customFormat="1" ht="15.95" customHeight="1" thickBot="1" x14ac:dyDescent="0.25">
      <c r="A1" s="389"/>
      <c r="B1" s="388"/>
      <c r="C1" s="388"/>
      <c r="D1" s="388"/>
      <c r="E1" s="388"/>
      <c r="F1" s="388"/>
      <c r="G1" s="388"/>
      <c r="H1" s="388"/>
      <c r="I1" s="388"/>
      <c r="J1" s="388"/>
      <c r="K1" s="387" t="s">
        <v>522</v>
      </c>
    </row>
    <row r="2" spans="1:11" s="377" customFormat="1" ht="23.1" customHeight="1" x14ac:dyDescent="0.2">
      <c r="A2" s="385" t="s">
        <v>459</v>
      </c>
      <c r="B2" s="548" t="str">
        <f>CONCATENATE([1]E_ALAPADATOK!B13)</f>
        <v>Sályi Hétszínvirág Óvoda és Konyha</v>
      </c>
      <c r="C2" s="549"/>
      <c r="D2" s="549"/>
      <c r="E2" s="549"/>
      <c r="F2" s="549"/>
      <c r="G2" s="549"/>
      <c r="H2" s="549"/>
      <c r="I2" s="549"/>
      <c r="J2" s="549"/>
      <c r="K2" s="384" t="s">
        <v>458</v>
      </c>
    </row>
    <row r="3" spans="1:11" s="377" customFormat="1" ht="23.1" customHeight="1" thickBot="1" x14ac:dyDescent="0.25">
      <c r="A3" s="383" t="s">
        <v>425</v>
      </c>
      <c r="B3" s="550" t="s">
        <v>457</v>
      </c>
      <c r="C3" s="551"/>
      <c r="D3" s="551"/>
      <c r="E3" s="551"/>
      <c r="F3" s="551"/>
      <c r="G3" s="551"/>
      <c r="H3" s="551"/>
      <c r="I3" s="551"/>
      <c r="J3" s="551"/>
      <c r="K3" s="382" t="s">
        <v>423</v>
      </c>
    </row>
    <row r="4" spans="1:11" s="377" customFormat="1" ht="12.95" customHeight="1" thickBot="1" x14ac:dyDescent="0.25">
      <c r="A4" s="381"/>
      <c r="B4" s="380"/>
      <c r="C4" s="379"/>
      <c r="D4" s="379"/>
      <c r="E4" s="379"/>
      <c r="F4" s="379"/>
      <c r="G4" s="379"/>
      <c r="H4" s="379"/>
      <c r="I4" s="379"/>
      <c r="J4" s="379"/>
      <c r="K4" s="378" t="s">
        <v>280</v>
      </c>
    </row>
    <row r="5" spans="1:11" s="376" customFormat="1" ht="14.1" customHeight="1" x14ac:dyDescent="0.2">
      <c r="A5" s="552" t="s">
        <v>139</v>
      </c>
      <c r="B5" s="537" t="s">
        <v>279</v>
      </c>
      <c r="C5" s="537" t="s">
        <v>456</v>
      </c>
      <c r="D5" s="537" t="str">
        <f>CONCATENATE('E_9.1.sz.mell'!D5:I5)</f>
        <v xml:space="preserve">.... sz. módosítás </v>
      </c>
      <c r="E5" s="537" t="str">
        <f>CONCATENATE('E_9.1.sz.mell'!E5)</f>
        <v xml:space="preserve">.... sz. módosítás </v>
      </c>
      <c r="F5" s="537" t="str">
        <f>CONCATENATE('E_9.1.sz.mell'!F5)</f>
        <v xml:space="preserve">... sz. módosítás </v>
      </c>
      <c r="G5" s="537" t="str">
        <f>CONCATENATE('E_9.1.sz.mell'!G5)</f>
        <v xml:space="preserve">.... sz. módosítás </v>
      </c>
      <c r="H5" s="537" t="str">
        <f>CONCATENATE('E_9.1.sz.mell'!H5)</f>
        <v xml:space="preserve">.... sz. módosítás </v>
      </c>
      <c r="I5" s="537" t="str">
        <f>CONCATENATE('E_9.1.sz.mell'!I5)</f>
        <v xml:space="preserve">.... sz. módosítás </v>
      </c>
      <c r="J5" s="537" t="s">
        <v>455</v>
      </c>
      <c r="K5" s="540" t="str">
        <f>'E_1.1.sz.mell.'!K9</f>
        <v>….számú módosítás utáni előirányzat</v>
      </c>
    </row>
    <row r="6" spans="1:11" ht="12.75" customHeight="1" x14ac:dyDescent="0.2">
      <c r="A6" s="553"/>
      <c r="B6" s="555"/>
      <c r="C6" s="538"/>
      <c r="D6" s="538"/>
      <c r="E6" s="538"/>
      <c r="F6" s="538"/>
      <c r="G6" s="538"/>
      <c r="H6" s="538"/>
      <c r="I6" s="538"/>
      <c r="J6" s="538"/>
      <c r="K6" s="541"/>
    </row>
    <row r="7" spans="1:11" s="279" customFormat="1" ht="9.9499999999999993" customHeight="1" thickBot="1" x14ac:dyDescent="0.25">
      <c r="A7" s="554"/>
      <c r="B7" s="556"/>
      <c r="C7" s="539"/>
      <c r="D7" s="539"/>
      <c r="E7" s="539"/>
      <c r="F7" s="539"/>
      <c r="G7" s="539"/>
      <c r="H7" s="539"/>
      <c r="I7" s="539"/>
      <c r="J7" s="539"/>
      <c r="K7" s="542"/>
    </row>
    <row r="8" spans="1:11" s="374" customFormat="1" ht="10.5" customHeight="1" thickBot="1" x14ac:dyDescent="0.25">
      <c r="A8" s="305" t="s">
        <v>136</v>
      </c>
      <c r="B8" s="304" t="s">
        <v>135</v>
      </c>
      <c r="C8" s="304" t="s">
        <v>134</v>
      </c>
      <c r="D8" s="304" t="s">
        <v>133</v>
      </c>
      <c r="E8" s="304" t="s">
        <v>132</v>
      </c>
      <c r="F8" s="304" t="s">
        <v>338</v>
      </c>
      <c r="G8" s="304" t="s">
        <v>130</v>
      </c>
      <c r="H8" s="304" t="s">
        <v>129</v>
      </c>
      <c r="I8" s="304" t="s">
        <v>128</v>
      </c>
      <c r="J8" s="375" t="s">
        <v>127</v>
      </c>
      <c r="K8" s="301" t="s">
        <v>126</v>
      </c>
    </row>
    <row r="9" spans="1:11" s="374" customFormat="1" ht="10.5" customHeight="1" thickBot="1" x14ac:dyDescent="0.25">
      <c r="A9" s="543" t="s">
        <v>343</v>
      </c>
      <c r="B9" s="544"/>
      <c r="C9" s="544"/>
      <c r="D9" s="544"/>
      <c r="E9" s="544"/>
      <c r="F9" s="544"/>
      <c r="G9" s="544"/>
      <c r="H9" s="544"/>
      <c r="I9" s="544"/>
      <c r="J9" s="544"/>
      <c r="K9" s="545"/>
    </row>
    <row r="10" spans="1:11" s="284" customFormat="1" ht="12" customHeight="1" thickBot="1" x14ac:dyDescent="0.25">
      <c r="A10" s="357" t="s">
        <v>125</v>
      </c>
      <c r="B10" s="368" t="s">
        <v>454</v>
      </c>
      <c r="C10" s="148">
        <f t="shared" ref="C10:K10" si="0">SUM(C11:C21)</f>
        <v>7000000</v>
      </c>
      <c r="D10" s="148">
        <f t="shared" si="0"/>
        <v>0</v>
      </c>
      <c r="E10" s="148">
        <f t="shared" si="0"/>
        <v>0</v>
      </c>
      <c r="F10" s="148">
        <f t="shared" si="0"/>
        <v>0</v>
      </c>
      <c r="G10" s="148">
        <f t="shared" si="0"/>
        <v>0</v>
      </c>
      <c r="H10" s="148">
        <f t="shared" si="0"/>
        <v>0</v>
      </c>
      <c r="I10" s="148">
        <f t="shared" si="0"/>
        <v>0</v>
      </c>
      <c r="J10" s="148">
        <f t="shared" si="0"/>
        <v>0</v>
      </c>
      <c r="K10" s="148">
        <f t="shared" si="0"/>
        <v>7000000</v>
      </c>
    </row>
    <row r="11" spans="1:11" s="284" customFormat="1" ht="12" customHeight="1" x14ac:dyDescent="0.2">
      <c r="A11" s="373" t="s">
        <v>123</v>
      </c>
      <c r="B11" s="75" t="s">
        <v>232</v>
      </c>
      <c r="C11" s="372"/>
      <c r="D11" s="372"/>
      <c r="E11" s="372"/>
      <c r="F11" s="372"/>
      <c r="G11" s="372"/>
      <c r="H11" s="372"/>
      <c r="I11" s="372"/>
      <c r="J11" s="371">
        <f t="shared" ref="J11:J21" si="1">D11+E11+F11+G11+H11+I11</f>
        <v>0</v>
      </c>
      <c r="K11" s="354">
        <f t="shared" ref="K11:K21" si="2">C11+J11</f>
        <v>0</v>
      </c>
    </row>
    <row r="12" spans="1:11" s="284" customFormat="1" ht="12" customHeight="1" x14ac:dyDescent="0.2">
      <c r="A12" s="339" t="s">
        <v>121</v>
      </c>
      <c r="B12" s="55" t="s">
        <v>231</v>
      </c>
      <c r="C12" s="366"/>
      <c r="D12" s="366"/>
      <c r="E12" s="366"/>
      <c r="F12" s="366"/>
      <c r="G12" s="366"/>
      <c r="H12" s="366"/>
      <c r="I12" s="366"/>
      <c r="J12" s="365">
        <f t="shared" si="1"/>
        <v>0</v>
      </c>
      <c r="K12" s="354">
        <f t="shared" si="2"/>
        <v>0</v>
      </c>
    </row>
    <row r="13" spans="1:11" s="284" customFormat="1" ht="12" customHeight="1" x14ac:dyDescent="0.2">
      <c r="A13" s="339" t="s">
        <v>119</v>
      </c>
      <c r="B13" s="55" t="s">
        <v>230</v>
      </c>
      <c r="C13" s="366"/>
      <c r="D13" s="366"/>
      <c r="E13" s="366"/>
      <c r="F13" s="366"/>
      <c r="G13" s="366"/>
      <c r="H13" s="366"/>
      <c r="I13" s="366"/>
      <c r="J13" s="365">
        <f t="shared" si="1"/>
        <v>0</v>
      </c>
      <c r="K13" s="354">
        <f t="shared" si="2"/>
        <v>0</v>
      </c>
    </row>
    <row r="14" spans="1:11" s="284" customFormat="1" ht="12" customHeight="1" x14ac:dyDescent="0.2">
      <c r="A14" s="339" t="s">
        <v>117</v>
      </c>
      <c r="B14" s="55" t="s">
        <v>229</v>
      </c>
      <c r="C14" s="366"/>
      <c r="D14" s="366"/>
      <c r="E14" s="366"/>
      <c r="F14" s="366"/>
      <c r="G14" s="366"/>
      <c r="H14" s="366"/>
      <c r="I14" s="366"/>
      <c r="J14" s="365">
        <f t="shared" si="1"/>
        <v>0</v>
      </c>
      <c r="K14" s="354">
        <f t="shared" si="2"/>
        <v>0</v>
      </c>
    </row>
    <row r="15" spans="1:11" s="284" customFormat="1" ht="12" customHeight="1" x14ac:dyDescent="0.2">
      <c r="A15" s="339" t="s">
        <v>269</v>
      </c>
      <c r="B15" s="55" t="s">
        <v>228</v>
      </c>
      <c r="C15" s="366">
        <v>7000000</v>
      </c>
      <c r="D15" s="366"/>
      <c r="E15" s="366"/>
      <c r="F15" s="366"/>
      <c r="G15" s="366"/>
      <c r="H15" s="366"/>
      <c r="I15" s="366"/>
      <c r="J15" s="365">
        <f t="shared" si="1"/>
        <v>0</v>
      </c>
      <c r="K15" s="354">
        <f t="shared" si="2"/>
        <v>7000000</v>
      </c>
    </row>
    <row r="16" spans="1:11" s="284" customFormat="1" ht="12" customHeight="1" x14ac:dyDescent="0.2">
      <c r="A16" s="339" t="s">
        <v>113</v>
      </c>
      <c r="B16" s="55" t="s">
        <v>453</v>
      </c>
      <c r="C16" s="366"/>
      <c r="D16" s="366"/>
      <c r="E16" s="366"/>
      <c r="F16" s="366"/>
      <c r="G16" s="366"/>
      <c r="H16" s="366"/>
      <c r="I16" s="366"/>
      <c r="J16" s="365">
        <f t="shared" si="1"/>
        <v>0</v>
      </c>
      <c r="K16" s="354">
        <f t="shared" si="2"/>
        <v>0</v>
      </c>
    </row>
    <row r="17" spans="1:11" s="284" customFormat="1" ht="12" customHeight="1" x14ac:dyDescent="0.2">
      <c r="A17" s="339" t="s">
        <v>111</v>
      </c>
      <c r="B17" s="41" t="s">
        <v>452</v>
      </c>
      <c r="C17" s="366"/>
      <c r="D17" s="366"/>
      <c r="E17" s="366"/>
      <c r="F17" s="366"/>
      <c r="G17" s="366"/>
      <c r="H17" s="366"/>
      <c r="I17" s="366"/>
      <c r="J17" s="365">
        <f t="shared" si="1"/>
        <v>0</v>
      </c>
      <c r="K17" s="354">
        <f t="shared" si="2"/>
        <v>0</v>
      </c>
    </row>
    <row r="18" spans="1:11" s="284" customFormat="1" ht="12" customHeight="1" x14ac:dyDescent="0.2">
      <c r="A18" s="339" t="s">
        <v>109</v>
      </c>
      <c r="B18" s="55" t="s">
        <v>419</v>
      </c>
      <c r="C18" s="366"/>
      <c r="D18" s="366"/>
      <c r="E18" s="366"/>
      <c r="F18" s="366"/>
      <c r="G18" s="366"/>
      <c r="H18" s="366"/>
      <c r="I18" s="366"/>
      <c r="J18" s="365">
        <f t="shared" si="1"/>
        <v>0</v>
      </c>
      <c r="K18" s="354">
        <f t="shared" si="2"/>
        <v>0</v>
      </c>
    </row>
    <row r="19" spans="1:11" s="280" customFormat="1" ht="12" customHeight="1" x14ac:dyDescent="0.2">
      <c r="A19" s="339" t="s">
        <v>107</v>
      </c>
      <c r="B19" s="55" t="s">
        <v>221</v>
      </c>
      <c r="C19" s="366"/>
      <c r="D19" s="366"/>
      <c r="E19" s="366"/>
      <c r="F19" s="366"/>
      <c r="G19" s="366"/>
      <c r="H19" s="366"/>
      <c r="I19" s="366"/>
      <c r="J19" s="365">
        <f t="shared" si="1"/>
        <v>0</v>
      </c>
      <c r="K19" s="354">
        <f t="shared" si="2"/>
        <v>0</v>
      </c>
    </row>
    <row r="20" spans="1:11" s="280" customFormat="1" ht="12" customHeight="1" x14ac:dyDescent="0.2">
      <c r="A20" s="339" t="s">
        <v>105</v>
      </c>
      <c r="B20" s="55" t="s">
        <v>219</v>
      </c>
      <c r="C20" s="366"/>
      <c r="D20" s="366"/>
      <c r="E20" s="366"/>
      <c r="F20" s="366"/>
      <c r="G20" s="366"/>
      <c r="H20" s="366"/>
      <c r="I20" s="366"/>
      <c r="J20" s="365">
        <f t="shared" si="1"/>
        <v>0</v>
      </c>
      <c r="K20" s="354">
        <f t="shared" si="2"/>
        <v>0</v>
      </c>
    </row>
    <row r="21" spans="1:11" s="280" customFormat="1" ht="12" customHeight="1" thickBot="1" x14ac:dyDescent="0.25">
      <c r="A21" s="370" t="s">
        <v>103</v>
      </c>
      <c r="B21" s="41" t="s">
        <v>217</v>
      </c>
      <c r="C21" s="364"/>
      <c r="D21" s="364"/>
      <c r="E21" s="364"/>
      <c r="F21" s="364"/>
      <c r="G21" s="364"/>
      <c r="H21" s="364"/>
      <c r="I21" s="364"/>
      <c r="J21" s="369">
        <f t="shared" si="1"/>
        <v>0</v>
      </c>
      <c r="K21" s="354">
        <f t="shared" si="2"/>
        <v>0</v>
      </c>
    </row>
    <row r="22" spans="1:11" s="284" customFormat="1" ht="12" customHeight="1" thickBot="1" x14ac:dyDescent="0.25">
      <c r="A22" s="357" t="s">
        <v>1</v>
      </c>
      <c r="B22" s="368" t="s">
        <v>451</v>
      </c>
      <c r="C22" s="148">
        <f t="shared" ref="C22:K22" si="3">SUM(C23:C25)</f>
        <v>0</v>
      </c>
      <c r="D22" s="148">
        <f t="shared" si="3"/>
        <v>0</v>
      </c>
      <c r="E22" s="148">
        <f t="shared" si="3"/>
        <v>0</v>
      </c>
      <c r="F22" s="148">
        <f t="shared" si="3"/>
        <v>0</v>
      </c>
      <c r="G22" s="148">
        <f t="shared" si="3"/>
        <v>0</v>
      </c>
      <c r="H22" s="148">
        <f t="shared" si="3"/>
        <v>0</v>
      </c>
      <c r="I22" s="148">
        <f t="shared" si="3"/>
        <v>0</v>
      </c>
      <c r="J22" s="148">
        <f t="shared" si="3"/>
        <v>0</v>
      </c>
      <c r="K22" s="147">
        <f t="shared" si="3"/>
        <v>0</v>
      </c>
    </row>
    <row r="23" spans="1:11" s="280" customFormat="1" ht="12" customHeight="1" x14ac:dyDescent="0.2">
      <c r="A23" s="353" t="s">
        <v>84</v>
      </c>
      <c r="B23" s="35" t="s">
        <v>265</v>
      </c>
      <c r="C23" s="367"/>
      <c r="D23" s="367"/>
      <c r="E23" s="367"/>
      <c r="F23" s="367"/>
      <c r="G23" s="367"/>
      <c r="H23" s="367"/>
      <c r="I23" s="367"/>
      <c r="J23" s="347">
        <f>D23+E23+F23+G23+H23+I23</f>
        <v>0</v>
      </c>
      <c r="K23" s="354">
        <f>C23+J23</f>
        <v>0</v>
      </c>
    </row>
    <row r="24" spans="1:11" s="280" customFormat="1" ht="12" customHeight="1" x14ac:dyDescent="0.2">
      <c r="A24" s="339" t="s">
        <v>82</v>
      </c>
      <c r="B24" s="55" t="s">
        <v>447</v>
      </c>
      <c r="C24" s="366"/>
      <c r="D24" s="366"/>
      <c r="E24" s="366"/>
      <c r="F24" s="366"/>
      <c r="G24" s="366"/>
      <c r="H24" s="366"/>
      <c r="I24" s="366"/>
      <c r="J24" s="365">
        <f>D24+E24+F24+G24+H24+I24</f>
        <v>0</v>
      </c>
      <c r="K24" s="350">
        <f>C24+J24</f>
        <v>0</v>
      </c>
    </row>
    <row r="25" spans="1:11" s="280" customFormat="1" ht="12" customHeight="1" x14ac:dyDescent="0.2">
      <c r="A25" s="339" t="s">
        <v>80</v>
      </c>
      <c r="B25" s="55" t="s">
        <v>450</v>
      </c>
      <c r="C25" s="366"/>
      <c r="D25" s="366"/>
      <c r="E25" s="366"/>
      <c r="F25" s="366"/>
      <c r="G25" s="366"/>
      <c r="H25" s="366"/>
      <c r="I25" s="366"/>
      <c r="J25" s="365">
        <f>D25+E25+F25+G25+H25+I25</f>
        <v>0</v>
      </c>
      <c r="K25" s="350">
        <f>C25+J25</f>
        <v>0</v>
      </c>
    </row>
    <row r="26" spans="1:11" s="280" customFormat="1" ht="12" customHeight="1" thickBot="1" x14ac:dyDescent="0.25">
      <c r="A26" s="339" t="s">
        <v>78</v>
      </c>
      <c r="B26" s="48" t="s">
        <v>449</v>
      </c>
      <c r="C26" s="364"/>
      <c r="D26" s="364"/>
      <c r="E26" s="364"/>
      <c r="F26" s="364"/>
      <c r="G26" s="364"/>
      <c r="H26" s="364"/>
      <c r="I26" s="364"/>
      <c r="J26" s="363">
        <f>D26+E26+F26+G26+H26+I26</f>
        <v>0</v>
      </c>
      <c r="K26" s="346">
        <f>C26+J26</f>
        <v>0</v>
      </c>
    </row>
    <row r="27" spans="1:11" s="280" customFormat="1" ht="12" customHeight="1" thickBot="1" x14ac:dyDescent="0.25">
      <c r="A27" s="332" t="s">
        <v>58</v>
      </c>
      <c r="B27" s="20" t="s">
        <v>331</v>
      </c>
      <c r="C27" s="359"/>
      <c r="D27" s="359"/>
      <c r="E27" s="359"/>
      <c r="F27" s="359"/>
      <c r="G27" s="359"/>
      <c r="H27" s="359"/>
      <c r="I27" s="359"/>
      <c r="J27" s="113"/>
      <c r="K27" s="333"/>
    </row>
    <row r="28" spans="1:11" s="280" customFormat="1" ht="12" customHeight="1" thickBot="1" x14ac:dyDescent="0.25">
      <c r="A28" s="332" t="s">
        <v>56</v>
      </c>
      <c r="B28" s="20" t="s">
        <v>448</v>
      </c>
      <c r="C28" s="343">
        <f t="shared" ref="C28:K28" si="4">C29+C30</f>
        <v>0</v>
      </c>
      <c r="D28" s="148">
        <f t="shared" si="4"/>
        <v>0</v>
      </c>
      <c r="E28" s="148">
        <f t="shared" si="4"/>
        <v>0</v>
      </c>
      <c r="F28" s="148">
        <f t="shared" si="4"/>
        <v>0</v>
      </c>
      <c r="G28" s="148">
        <f t="shared" si="4"/>
        <v>0</v>
      </c>
      <c r="H28" s="148">
        <f t="shared" si="4"/>
        <v>0</v>
      </c>
      <c r="I28" s="148">
        <f t="shared" si="4"/>
        <v>0</v>
      </c>
      <c r="J28" s="148">
        <f t="shared" si="4"/>
        <v>0</v>
      </c>
      <c r="K28" s="147">
        <f t="shared" si="4"/>
        <v>0</v>
      </c>
    </row>
    <row r="29" spans="1:11" s="280" customFormat="1" ht="12" customHeight="1" x14ac:dyDescent="0.2">
      <c r="A29" s="353" t="s">
        <v>54</v>
      </c>
      <c r="B29" s="356" t="s">
        <v>447</v>
      </c>
      <c r="C29" s="351"/>
      <c r="D29" s="351"/>
      <c r="E29" s="351"/>
      <c r="F29" s="351"/>
      <c r="G29" s="351"/>
      <c r="H29" s="351"/>
      <c r="I29" s="351"/>
      <c r="J29" s="347">
        <f>D29+E29+F29+G29+H29+I29</f>
        <v>0</v>
      </c>
      <c r="K29" s="354">
        <f>C29+J29</f>
        <v>0</v>
      </c>
    </row>
    <row r="30" spans="1:11" s="280" customFormat="1" ht="12" customHeight="1" x14ac:dyDescent="0.2">
      <c r="A30" s="353" t="s">
        <v>52</v>
      </c>
      <c r="B30" s="352" t="s">
        <v>446</v>
      </c>
      <c r="C30" s="351"/>
      <c r="D30" s="351"/>
      <c r="E30" s="351"/>
      <c r="F30" s="351"/>
      <c r="G30" s="351"/>
      <c r="H30" s="351"/>
      <c r="I30" s="351"/>
      <c r="J30" s="347">
        <f>D30+E30+F30+G30+H30+I30</f>
        <v>0</v>
      </c>
      <c r="K30" s="354">
        <f>C30+J30</f>
        <v>0</v>
      </c>
    </row>
    <row r="31" spans="1:11" s="280" customFormat="1" ht="12" customHeight="1" thickBot="1" x14ac:dyDescent="0.25">
      <c r="A31" s="339" t="s">
        <v>50</v>
      </c>
      <c r="B31" s="362" t="s">
        <v>445</v>
      </c>
      <c r="C31" s="361"/>
      <c r="D31" s="361"/>
      <c r="E31" s="361"/>
      <c r="F31" s="361"/>
      <c r="G31" s="361"/>
      <c r="H31" s="361"/>
      <c r="I31" s="361"/>
      <c r="J31" s="347">
        <f>D31+E31+F31+G31+H31+I31</f>
        <v>0</v>
      </c>
      <c r="K31" s="354">
        <f>C31+J31</f>
        <v>0</v>
      </c>
    </row>
    <row r="32" spans="1:11" s="280" customFormat="1" ht="12" customHeight="1" thickBot="1" x14ac:dyDescent="0.25">
      <c r="A32" s="332" t="s">
        <v>48</v>
      </c>
      <c r="B32" s="20" t="s">
        <v>444</v>
      </c>
      <c r="C32" s="343">
        <f t="shared" ref="C32:K32" si="5">+C33+C34+C35</f>
        <v>0</v>
      </c>
      <c r="D32" s="148">
        <f t="shared" si="5"/>
        <v>0</v>
      </c>
      <c r="E32" s="148">
        <f t="shared" si="5"/>
        <v>0</v>
      </c>
      <c r="F32" s="148">
        <f t="shared" si="5"/>
        <v>0</v>
      </c>
      <c r="G32" s="148">
        <f t="shared" si="5"/>
        <v>0</v>
      </c>
      <c r="H32" s="148">
        <f t="shared" si="5"/>
        <v>0</v>
      </c>
      <c r="I32" s="148">
        <f t="shared" si="5"/>
        <v>0</v>
      </c>
      <c r="J32" s="148">
        <f t="shared" si="5"/>
        <v>0</v>
      </c>
      <c r="K32" s="147">
        <f t="shared" si="5"/>
        <v>0</v>
      </c>
    </row>
    <row r="33" spans="1:11" s="280" customFormat="1" ht="12" customHeight="1" x14ac:dyDescent="0.2">
      <c r="A33" s="353" t="s">
        <v>46</v>
      </c>
      <c r="B33" s="356" t="s">
        <v>215</v>
      </c>
      <c r="C33" s="355"/>
      <c r="D33" s="355"/>
      <c r="E33" s="355"/>
      <c r="F33" s="355"/>
      <c r="G33" s="355"/>
      <c r="H33" s="355"/>
      <c r="I33" s="355"/>
      <c r="J33" s="347">
        <f>D33+E33+F33+G33+H33+I33</f>
        <v>0</v>
      </c>
      <c r="K33" s="354">
        <f>C33+J33</f>
        <v>0</v>
      </c>
    </row>
    <row r="34" spans="1:11" s="280" customFormat="1" ht="12" customHeight="1" x14ac:dyDescent="0.2">
      <c r="A34" s="353" t="s">
        <v>44</v>
      </c>
      <c r="B34" s="352" t="s">
        <v>214</v>
      </c>
      <c r="C34" s="351"/>
      <c r="D34" s="351"/>
      <c r="E34" s="351"/>
      <c r="F34" s="351"/>
      <c r="G34" s="351"/>
      <c r="H34" s="351"/>
      <c r="I34" s="351"/>
      <c r="J34" s="347">
        <f>D34+E34+F34+G34+H34+I34</f>
        <v>0</v>
      </c>
      <c r="K34" s="354">
        <f>C34+J34</f>
        <v>0</v>
      </c>
    </row>
    <row r="35" spans="1:11" s="280" customFormat="1" ht="12" customHeight="1" thickBot="1" x14ac:dyDescent="0.25">
      <c r="A35" s="339" t="s">
        <v>42</v>
      </c>
      <c r="B35" s="362" t="s">
        <v>213</v>
      </c>
      <c r="C35" s="361"/>
      <c r="D35" s="361"/>
      <c r="E35" s="361"/>
      <c r="F35" s="361"/>
      <c r="G35" s="361"/>
      <c r="H35" s="361"/>
      <c r="I35" s="361"/>
      <c r="J35" s="347">
        <f>D35+E35+F35+G35+H35+I35</f>
        <v>0</v>
      </c>
      <c r="K35" s="360">
        <f>C35+J35</f>
        <v>0</v>
      </c>
    </row>
    <row r="36" spans="1:11" s="284" customFormat="1" ht="12" customHeight="1" thickBot="1" x14ac:dyDescent="0.25">
      <c r="A36" s="332" t="s">
        <v>34</v>
      </c>
      <c r="B36" s="20" t="s">
        <v>329</v>
      </c>
      <c r="C36" s="359"/>
      <c r="D36" s="359"/>
      <c r="E36" s="359"/>
      <c r="F36" s="359"/>
      <c r="G36" s="359"/>
      <c r="H36" s="359"/>
      <c r="I36" s="359"/>
      <c r="J36" s="148">
        <f>D36+E36+F36+G36+H36+I36</f>
        <v>0</v>
      </c>
      <c r="K36" s="333">
        <f>C36+J36</f>
        <v>0</v>
      </c>
    </row>
    <row r="37" spans="1:11" s="284" customFormat="1" ht="12" customHeight="1" thickBot="1" x14ac:dyDescent="0.25">
      <c r="A37" s="332" t="s">
        <v>24</v>
      </c>
      <c r="B37" s="20" t="s">
        <v>443</v>
      </c>
      <c r="C37" s="359"/>
      <c r="D37" s="359"/>
      <c r="E37" s="359"/>
      <c r="F37" s="359"/>
      <c r="G37" s="359"/>
      <c r="H37" s="359"/>
      <c r="I37" s="359"/>
      <c r="J37" s="358">
        <f>D37+E37+F37+G37+H37+I37</f>
        <v>0</v>
      </c>
      <c r="K37" s="354">
        <f>C37+J37</f>
        <v>0</v>
      </c>
    </row>
    <row r="38" spans="1:11" s="284" customFormat="1" ht="12" customHeight="1" thickBot="1" x14ac:dyDescent="0.25">
      <c r="A38" s="357" t="s">
        <v>12</v>
      </c>
      <c r="B38" s="20" t="s">
        <v>442</v>
      </c>
      <c r="C38" s="343">
        <f t="shared" ref="C38:K38" si="6">+C10+C22+C27+C28+C32+C36+C37</f>
        <v>7000000</v>
      </c>
      <c r="D38" s="148">
        <f t="shared" si="6"/>
        <v>0</v>
      </c>
      <c r="E38" s="148">
        <f t="shared" si="6"/>
        <v>0</v>
      </c>
      <c r="F38" s="148">
        <f t="shared" si="6"/>
        <v>0</v>
      </c>
      <c r="G38" s="148">
        <f t="shared" si="6"/>
        <v>0</v>
      </c>
      <c r="H38" s="148">
        <f t="shared" si="6"/>
        <v>0</v>
      </c>
      <c r="I38" s="148">
        <f t="shared" si="6"/>
        <v>0</v>
      </c>
      <c r="J38" s="148">
        <f t="shared" si="6"/>
        <v>0</v>
      </c>
      <c r="K38" s="147">
        <f t="shared" si="6"/>
        <v>7000000</v>
      </c>
    </row>
    <row r="39" spans="1:11" s="284" customFormat="1" ht="12" customHeight="1" thickBot="1" x14ac:dyDescent="0.25">
      <c r="A39" s="345" t="s">
        <v>10</v>
      </c>
      <c r="B39" s="20" t="s">
        <v>441</v>
      </c>
      <c r="C39" s="343">
        <f t="shared" ref="C39:K39" si="7">+C40+C41+C42</f>
        <v>96338160</v>
      </c>
      <c r="D39" s="148">
        <f t="shared" si="7"/>
        <v>167009</v>
      </c>
      <c r="E39" s="148">
        <f t="shared" si="7"/>
        <v>0</v>
      </c>
      <c r="F39" s="148">
        <f t="shared" si="7"/>
        <v>0</v>
      </c>
      <c r="G39" s="148">
        <f t="shared" si="7"/>
        <v>0</v>
      </c>
      <c r="H39" s="148">
        <f t="shared" si="7"/>
        <v>0</v>
      </c>
      <c r="I39" s="148">
        <f t="shared" si="7"/>
        <v>0</v>
      </c>
      <c r="J39" s="148">
        <f t="shared" si="7"/>
        <v>167009</v>
      </c>
      <c r="K39" s="147">
        <f t="shared" si="7"/>
        <v>96505169</v>
      </c>
    </row>
    <row r="40" spans="1:11" s="284" customFormat="1" ht="12" customHeight="1" x14ac:dyDescent="0.2">
      <c r="A40" s="353" t="s">
        <v>440</v>
      </c>
      <c r="B40" s="356" t="s">
        <v>363</v>
      </c>
      <c r="C40" s="355"/>
      <c r="D40" s="355"/>
      <c r="E40" s="355"/>
      <c r="F40" s="355"/>
      <c r="G40" s="355"/>
      <c r="H40" s="355"/>
      <c r="I40" s="355"/>
      <c r="J40" s="347">
        <f>D40+E40+F40+G40+H40+I40</f>
        <v>0</v>
      </c>
      <c r="K40" s="354">
        <f>C40+J40</f>
        <v>0</v>
      </c>
    </row>
    <row r="41" spans="1:11" s="284" customFormat="1" ht="12" customHeight="1" x14ac:dyDescent="0.2">
      <c r="A41" s="353" t="s">
        <v>439</v>
      </c>
      <c r="B41" s="352" t="s">
        <v>438</v>
      </c>
      <c r="C41" s="351"/>
      <c r="D41" s="351"/>
      <c r="E41" s="351"/>
      <c r="F41" s="351"/>
      <c r="G41" s="351"/>
      <c r="H41" s="351"/>
      <c r="I41" s="351"/>
      <c r="J41" s="347">
        <f>D41+E41+F41+G41+H41+I41</f>
        <v>0</v>
      </c>
      <c r="K41" s="350">
        <f>C41+J41</f>
        <v>0</v>
      </c>
    </row>
    <row r="42" spans="1:11" s="280" customFormat="1" ht="12" customHeight="1" thickBot="1" x14ac:dyDescent="0.25">
      <c r="A42" s="339" t="s">
        <v>437</v>
      </c>
      <c r="B42" s="349" t="s">
        <v>436</v>
      </c>
      <c r="C42" s="348">
        <v>96338160</v>
      </c>
      <c r="D42" s="348">
        <v>167009</v>
      </c>
      <c r="E42" s="348"/>
      <c r="F42" s="348"/>
      <c r="G42" s="348"/>
      <c r="H42" s="348"/>
      <c r="I42" s="348"/>
      <c r="J42" s="347">
        <f>D42+E42+F42+G42+H42+I42</f>
        <v>167009</v>
      </c>
      <c r="K42" s="346">
        <f>C42+J42</f>
        <v>96505169</v>
      </c>
    </row>
    <row r="43" spans="1:11" s="280" customFormat="1" ht="12.95" customHeight="1" thickBot="1" x14ac:dyDescent="0.25">
      <c r="A43" s="345" t="s">
        <v>8</v>
      </c>
      <c r="B43" s="344" t="s">
        <v>435</v>
      </c>
      <c r="C43" s="343">
        <f t="shared" ref="C43:K43" si="8">+C38+C39</f>
        <v>103338160</v>
      </c>
      <c r="D43" s="148">
        <f t="shared" si="8"/>
        <v>167009</v>
      </c>
      <c r="E43" s="148">
        <f t="shared" si="8"/>
        <v>0</v>
      </c>
      <c r="F43" s="148">
        <f t="shared" si="8"/>
        <v>0</v>
      </c>
      <c r="G43" s="148">
        <f t="shared" si="8"/>
        <v>0</v>
      </c>
      <c r="H43" s="148">
        <f t="shared" si="8"/>
        <v>0</v>
      </c>
      <c r="I43" s="148">
        <f t="shared" si="8"/>
        <v>0</v>
      </c>
      <c r="J43" s="148">
        <f t="shared" si="8"/>
        <v>167009</v>
      </c>
      <c r="K43" s="147">
        <f t="shared" si="8"/>
        <v>103505169</v>
      </c>
    </row>
    <row r="44" spans="1:11" s="279" customFormat="1" ht="14.1" customHeight="1" thickBot="1" x14ac:dyDescent="0.25">
      <c r="A44" s="524" t="s">
        <v>342</v>
      </c>
      <c r="B44" s="546"/>
      <c r="C44" s="546"/>
      <c r="D44" s="546"/>
      <c r="E44" s="546"/>
      <c r="F44" s="546"/>
      <c r="G44" s="546"/>
      <c r="H44" s="546"/>
      <c r="I44" s="546"/>
      <c r="J44" s="546"/>
      <c r="K44" s="547"/>
    </row>
    <row r="45" spans="1:11" s="262" customFormat="1" ht="12" customHeight="1" thickBot="1" x14ac:dyDescent="0.25">
      <c r="A45" s="332" t="s">
        <v>125</v>
      </c>
      <c r="B45" s="20" t="s">
        <v>434</v>
      </c>
      <c r="C45" s="334">
        <f t="shared" ref="C45:K45" si="9">SUM(C46:C50)</f>
        <v>103338160</v>
      </c>
      <c r="D45" s="334">
        <f t="shared" si="9"/>
        <v>167009</v>
      </c>
      <c r="E45" s="334">
        <f t="shared" si="9"/>
        <v>0</v>
      </c>
      <c r="F45" s="334">
        <f t="shared" si="9"/>
        <v>0</v>
      </c>
      <c r="G45" s="334">
        <f t="shared" si="9"/>
        <v>0</v>
      </c>
      <c r="H45" s="334">
        <f t="shared" si="9"/>
        <v>0</v>
      </c>
      <c r="I45" s="334">
        <f t="shared" si="9"/>
        <v>0</v>
      </c>
      <c r="J45" s="334">
        <f t="shared" si="9"/>
        <v>167009</v>
      </c>
      <c r="K45" s="333">
        <f t="shared" si="9"/>
        <v>103505169</v>
      </c>
    </row>
    <row r="46" spans="1:11" ht="12" customHeight="1" x14ac:dyDescent="0.2">
      <c r="A46" s="339" t="s">
        <v>123</v>
      </c>
      <c r="B46" s="35" t="s">
        <v>122</v>
      </c>
      <c r="C46" s="342">
        <v>51139520</v>
      </c>
      <c r="D46" s="342">
        <v>139750</v>
      </c>
      <c r="E46" s="342"/>
      <c r="F46" s="342"/>
      <c r="G46" s="342"/>
      <c r="H46" s="342"/>
      <c r="I46" s="342"/>
      <c r="J46" s="341">
        <f>D46+E46+F46+G46+H46+I46</f>
        <v>139750</v>
      </c>
      <c r="K46" s="340">
        <f>C46+J46</f>
        <v>51279270</v>
      </c>
    </row>
    <row r="47" spans="1:11" ht="12" customHeight="1" x14ac:dyDescent="0.2">
      <c r="A47" s="339" t="s">
        <v>121</v>
      </c>
      <c r="B47" s="55" t="s">
        <v>120</v>
      </c>
      <c r="C47" s="338">
        <v>9898780</v>
      </c>
      <c r="D47" s="338">
        <v>27258</v>
      </c>
      <c r="E47" s="338"/>
      <c r="F47" s="338"/>
      <c r="G47" s="338"/>
      <c r="H47" s="338"/>
      <c r="I47" s="338"/>
      <c r="J47" s="337">
        <f>D47+E47+F47+G47+H47+I47</f>
        <v>27258</v>
      </c>
      <c r="K47" s="336">
        <f>C47+J47</f>
        <v>9926038</v>
      </c>
    </row>
    <row r="48" spans="1:11" ht="12" customHeight="1" x14ac:dyDescent="0.2">
      <c r="A48" s="339" t="s">
        <v>119</v>
      </c>
      <c r="B48" s="55" t="s">
        <v>118</v>
      </c>
      <c r="C48" s="338">
        <v>42299860</v>
      </c>
      <c r="D48" s="338">
        <v>1</v>
      </c>
      <c r="E48" s="338"/>
      <c r="F48" s="338"/>
      <c r="G48" s="338"/>
      <c r="H48" s="338"/>
      <c r="I48" s="338"/>
      <c r="J48" s="337">
        <f>D48+E48+F48+G48+H48+I48</f>
        <v>1</v>
      </c>
      <c r="K48" s="336">
        <f>C48+J48</f>
        <v>42299861</v>
      </c>
    </row>
    <row r="49" spans="1:11" ht="12" customHeight="1" x14ac:dyDescent="0.2">
      <c r="A49" s="339" t="s">
        <v>117</v>
      </c>
      <c r="B49" s="55" t="s">
        <v>116</v>
      </c>
      <c r="C49" s="338"/>
      <c r="D49" s="338"/>
      <c r="E49" s="338"/>
      <c r="F49" s="338"/>
      <c r="G49" s="338"/>
      <c r="H49" s="338"/>
      <c r="I49" s="338"/>
      <c r="J49" s="337">
        <f>D49+E49+F49+G49+H49+I49</f>
        <v>0</v>
      </c>
      <c r="K49" s="336">
        <f>C49+J49</f>
        <v>0</v>
      </c>
    </row>
    <row r="50" spans="1:11" ht="12" customHeight="1" thickBot="1" x14ac:dyDescent="0.25">
      <c r="A50" s="339" t="s">
        <v>269</v>
      </c>
      <c r="B50" s="55" t="s">
        <v>114</v>
      </c>
      <c r="C50" s="338"/>
      <c r="D50" s="338"/>
      <c r="E50" s="338"/>
      <c r="F50" s="338"/>
      <c r="G50" s="338"/>
      <c r="H50" s="338"/>
      <c r="I50" s="338"/>
      <c r="J50" s="337">
        <f>D50+E50+F50+G50+H50+I50</f>
        <v>0</v>
      </c>
      <c r="K50" s="336">
        <f>C50+J50</f>
        <v>0</v>
      </c>
    </row>
    <row r="51" spans="1:11" ht="12" customHeight="1" thickBot="1" x14ac:dyDescent="0.25">
      <c r="A51" s="332" t="s">
        <v>1</v>
      </c>
      <c r="B51" s="20" t="s">
        <v>433</v>
      </c>
      <c r="C51" s="334">
        <f t="shared" ref="C51:K51" si="10">SUM(C52:C54)</f>
        <v>0</v>
      </c>
      <c r="D51" s="334">
        <f t="shared" si="10"/>
        <v>0</v>
      </c>
      <c r="E51" s="334">
        <f t="shared" si="10"/>
        <v>0</v>
      </c>
      <c r="F51" s="334">
        <f t="shared" si="10"/>
        <v>0</v>
      </c>
      <c r="G51" s="334">
        <f t="shared" si="10"/>
        <v>0</v>
      </c>
      <c r="H51" s="334">
        <f t="shared" si="10"/>
        <v>0</v>
      </c>
      <c r="I51" s="334">
        <f t="shared" si="10"/>
        <v>0</v>
      </c>
      <c r="J51" s="334">
        <f t="shared" si="10"/>
        <v>0</v>
      </c>
      <c r="K51" s="333">
        <f t="shared" si="10"/>
        <v>0</v>
      </c>
    </row>
    <row r="52" spans="1:11" s="262" customFormat="1" ht="12" customHeight="1" x14ac:dyDescent="0.2">
      <c r="A52" s="339" t="s">
        <v>84</v>
      </c>
      <c r="B52" s="35" t="s">
        <v>83</v>
      </c>
      <c r="C52" s="342"/>
      <c r="D52" s="342"/>
      <c r="E52" s="342"/>
      <c r="F52" s="342"/>
      <c r="G52" s="342"/>
      <c r="H52" s="342"/>
      <c r="I52" s="342"/>
      <c r="J52" s="341">
        <f>D52+E52+F52+G52+H52+I52</f>
        <v>0</v>
      </c>
      <c r="K52" s="340">
        <f>C52+J52</f>
        <v>0</v>
      </c>
    </row>
    <row r="53" spans="1:11" ht="12" customHeight="1" x14ac:dyDescent="0.2">
      <c r="A53" s="339" t="s">
        <v>82</v>
      </c>
      <c r="B53" s="55" t="s">
        <v>79</v>
      </c>
      <c r="C53" s="338"/>
      <c r="D53" s="338"/>
      <c r="E53" s="338"/>
      <c r="F53" s="338"/>
      <c r="G53" s="338"/>
      <c r="H53" s="338"/>
      <c r="I53" s="338"/>
      <c r="J53" s="337">
        <f>D53+E53+F53+G53+H53+I53</f>
        <v>0</v>
      </c>
      <c r="K53" s="336">
        <f>C53+J53</f>
        <v>0</v>
      </c>
    </row>
    <row r="54" spans="1:11" ht="12" customHeight="1" x14ac:dyDescent="0.2">
      <c r="A54" s="339" t="s">
        <v>80</v>
      </c>
      <c r="B54" s="55" t="s">
        <v>432</v>
      </c>
      <c r="C54" s="338"/>
      <c r="D54" s="338"/>
      <c r="E54" s="338"/>
      <c r="F54" s="338"/>
      <c r="G54" s="338"/>
      <c r="H54" s="338"/>
      <c r="I54" s="338"/>
      <c r="J54" s="337">
        <f>D54+E54+F54+G54+H54+I54</f>
        <v>0</v>
      </c>
      <c r="K54" s="336">
        <f>C54+J54</f>
        <v>0</v>
      </c>
    </row>
    <row r="55" spans="1:11" ht="12" customHeight="1" thickBot="1" x14ac:dyDescent="0.25">
      <c r="A55" s="339" t="s">
        <v>78</v>
      </c>
      <c r="B55" s="55" t="s">
        <v>431</v>
      </c>
      <c r="C55" s="338"/>
      <c r="D55" s="338"/>
      <c r="E55" s="338"/>
      <c r="F55" s="338"/>
      <c r="G55" s="338"/>
      <c r="H55" s="338"/>
      <c r="I55" s="338"/>
      <c r="J55" s="337">
        <f>D55+E55+F55+G55+H55+I55</f>
        <v>0</v>
      </c>
      <c r="K55" s="336">
        <f>C55+J55</f>
        <v>0</v>
      </c>
    </row>
    <row r="56" spans="1:11" ht="12" customHeight="1" thickBot="1" x14ac:dyDescent="0.25">
      <c r="A56" s="332" t="s">
        <v>58</v>
      </c>
      <c r="B56" s="20" t="s">
        <v>430</v>
      </c>
      <c r="C56" s="335"/>
      <c r="D56" s="335"/>
      <c r="E56" s="335"/>
      <c r="F56" s="335"/>
      <c r="G56" s="335"/>
      <c r="H56" s="335"/>
      <c r="I56" s="335"/>
      <c r="J56" s="334">
        <f>D56+E56+F56+G56+H56+I56</f>
        <v>0</v>
      </c>
      <c r="K56" s="333">
        <f>C56+J56</f>
        <v>0</v>
      </c>
    </row>
    <row r="57" spans="1:11" ht="12.95" customHeight="1" thickBot="1" x14ac:dyDescent="0.25">
      <c r="A57" s="332" t="s">
        <v>56</v>
      </c>
      <c r="B57" s="331" t="s">
        <v>429</v>
      </c>
      <c r="C57" s="330">
        <f t="shared" ref="C57:K57" si="11">+C45+C51+C56</f>
        <v>103338160</v>
      </c>
      <c r="D57" s="330">
        <f t="shared" si="11"/>
        <v>167009</v>
      </c>
      <c r="E57" s="330">
        <f t="shared" si="11"/>
        <v>0</v>
      </c>
      <c r="F57" s="330">
        <f t="shared" si="11"/>
        <v>0</v>
      </c>
      <c r="G57" s="330">
        <f t="shared" si="11"/>
        <v>0</v>
      </c>
      <c r="H57" s="330">
        <f t="shared" si="11"/>
        <v>0</v>
      </c>
      <c r="I57" s="330">
        <f t="shared" si="11"/>
        <v>0</v>
      </c>
      <c r="J57" s="330">
        <f t="shared" si="11"/>
        <v>167009</v>
      </c>
      <c r="K57" s="329">
        <f t="shared" si="11"/>
        <v>103505169</v>
      </c>
    </row>
    <row r="58" spans="1:11" ht="8.1" customHeight="1" thickBot="1" x14ac:dyDescent="0.25">
      <c r="C58" s="328"/>
      <c r="D58" s="328"/>
      <c r="E58" s="328"/>
      <c r="F58" s="328"/>
      <c r="G58" s="328"/>
      <c r="H58" s="328"/>
      <c r="I58" s="328"/>
      <c r="J58" s="328"/>
      <c r="K58" s="327"/>
    </row>
    <row r="59" spans="1:11" ht="12.95" customHeight="1" thickBot="1" x14ac:dyDescent="0.25">
      <c r="A59" s="255" t="s">
        <v>401</v>
      </c>
      <c r="B59" s="254"/>
      <c r="C59" s="326">
        <v>17</v>
      </c>
      <c r="D59" s="326"/>
      <c r="E59" s="326"/>
      <c r="F59" s="326"/>
      <c r="G59" s="326"/>
      <c r="H59" s="326"/>
      <c r="I59" s="326"/>
      <c r="J59" s="325">
        <f>D59+E59+F59+G59+H59+I59</f>
        <v>0</v>
      </c>
      <c r="K59" s="324">
        <f>C59+J59</f>
        <v>17</v>
      </c>
    </row>
    <row r="60" spans="1:11" ht="12.95" customHeight="1" thickBot="1" x14ac:dyDescent="0.25">
      <c r="A60" s="255" t="s">
        <v>400</v>
      </c>
      <c r="B60" s="254"/>
      <c r="C60" s="326"/>
      <c r="D60" s="326"/>
      <c r="E60" s="326"/>
      <c r="F60" s="326"/>
      <c r="G60" s="326"/>
      <c r="H60" s="326"/>
      <c r="I60" s="326"/>
      <c r="J60" s="325">
        <f>D60+E60+F60+G60+H60+I60</f>
        <v>0</v>
      </c>
      <c r="K60" s="324">
        <f>C60+J60</f>
        <v>0</v>
      </c>
    </row>
  </sheetData>
  <sheetProtection sheet="1" formatCells="0"/>
  <mergeCells count="15"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2F418-1D50-4C07-A263-0F03A8F10544}">
  <sheetPr>
    <tabColor rgb="FF92D050"/>
  </sheetPr>
  <dimension ref="A1:K60"/>
  <sheetViews>
    <sheetView tabSelected="1" zoomScale="98" zoomScaleNormal="98" workbookViewId="0">
      <selection activeCell="D20" sqref="D20"/>
    </sheetView>
  </sheetViews>
  <sheetFormatPr defaultRowHeight="12.75" x14ac:dyDescent="0.2"/>
  <cols>
    <col min="1" max="1" width="13.83203125" style="323" customWidth="1"/>
    <col min="2" max="2" width="60.6640625" style="246" customWidth="1"/>
    <col min="3" max="3" width="15.83203125" style="246" customWidth="1"/>
    <col min="4" max="10" width="13.83203125" style="246" customWidth="1"/>
    <col min="11" max="11" width="15.83203125" style="246" customWidth="1"/>
    <col min="12" max="16384" width="9.33203125" style="246"/>
  </cols>
  <sheetData>
    <row r="1" spans="1:11" s="386" customFormat="1" ht="15.95" customHeight="1" thickBot="1" x14ac:dyDescent="0.25">
      <c r="A1" s="389"/>
      <c r="B1" s="388"/>
      <c r="C1" s="388"/>
      <c r="D1" s="388"/>
      <c r="E1" s="388"/>
      <c r="F1" s="388"/>
      <c r="G1" s="388"/>
      <c r="H1" s="388"/>
      <c r="I1" s="388"/>
      <c r="J1" s="388"/>
      <c r="K1" s="387" t="s">
        <v>523</v>
      </c>
    </row>
    <row r="2" spans="1:11" s="377" customFormat="1" ht="23.1" customHeight="1" x14ac:dyDescent="0.2">
      <c r="A2" s="385" t="s">
        <v>459</v>
      </c>
      <c r="B2" s="548" t="str">
        <f>CONCATENATE('E_9.3.sz.mell'!B2:J2)</f>
        <v>Sályi Hétszínvirág Óvoda és Konyha</v>
      </c>
      <c r="C2" s="549"/>
      <c r="D2" s="549"/>
      <c r="E2" s="549"/>
      <c r="F2" s="549"/>
      <c r="G2" s="549"/>
      <c r="H2" s="549"/>
      <c r="I2" s="549"/>
      <c r="J2" s="549"/>
      <c r="K2" s="384" t="s">
        <v>458</v>
      </c>
    </row>
    <row r="3" spans="1:11" s="377" customFormat="1" ht="23.1" customHeight="1" thickBot="1" x14ac:dyDescent="0.25">
      <c r="A3" s="383" t="s">
        <v>425</v>
      </c>
      <c r="B3" s="550" t="str">
        <f>CONCATENATE('E_9.1.1.sz.mell'!B3:J3)</f>
        <v>Kötelező feladtok bevételeinek, kiadásainak aktuális előirányzat alakulása</v>
      </c>
      <c r="C3" s="551"/>
      <c r="D3" s="551"/>
      <c r="E3" s="551"/>
      <c r="F3" s="551"/>
      <c r="G3" s="551"/>
      <c r="H3" s="551"/>
      <c r="I3" s="551"/>
      <c r="J3" s="551"/>
      <c r="K3" s="382" t="s">
        <v>427</v>
      </c>
    </row>
    <row r="4" spans="1:11" s="377" customFormat="1" ht="12.95" customHeight="1" thickBot="1" x14ac:dyDescent="0.25">
      <c r="A4" s="381"/>
      <c r="B4" s="380"/>
      <c r="C4" s="379"/>
      <c r="D4" s="379"/>
      <c r="E4" s="379"/>
      <c r="F4" s="379"/>
      <c r="G4" s="379"/>
      <c r="H4" s="379"/>
      <c r="I4" s="379"/>
      <c r="J4" s="379"/>
      <c r="K4" s="378" t="s">
        <v>280</v>
      </c>
    </row>
    <row r="5" spans="1:11" s="376" customFormat="1" ht="14.1" customHeight="1" x14ac:dyDescent="0.2">
      <c r="A5" s="552" t="s">
        <v>139</v>
      </c>
      <c r="B5" s="537" t="s">
        <v>279</v>
      </c>
      <c r="C5" s="537" t="s">
        <v>456</v>
      </c>
      <c r="D5" s="537" t="str">
        <f>CONCATENATE('E_9.1.sz.mell'!D5:I5)</f>
        <v xml:space="preserve">.... sz. módosítás </v>
      </c>
      <c r="E5" s="537" t="str">
        <f>CONCATENATE('E_9.1.sz.mell'!E5)</f>
        <v xml:space="preserve">.... sz. módosítás </v>
      </c>
      <c r="F5" s="537" t="str">
        <f>CONCATENATE('E_9.1.sz.mell'!F5)</f>
        <v xml:space="preserve">... sz. módosítás </v>
      </c>
      <c r="G5" s="537" t="str">
        <f>CONCATENATE('E_9.1.sz.mell'!G5)</f>
        <v xml:space="preserve">.... sz. módosítás </v>
      </c>
      <c r="H5" s="537" t="str">
        <f>CONCATENATE('E_9.1.sz.mell'!H5)</f>
        <v xml:space="preserve">.... sz. módosítás </v>
      </c>
      <c r="I5" s="537" t="str">
        <f>CONCATENATE('E_9.1.sz.mell'!I5)</f>
        <v xml:space="preserve">.... sz. módosítás </v>
      </c>
      <c r="J5" s="537" t="s">
        <v>455</v>
      </c>
      <c r="K5" s="540" t="str">
        <f>'E_1.1.sz.mell.'!K9</f>
        <v>….számú módosítás utáni előirányzat</v>
      </c>
    </row>
    <row r="6" spans="1:11" ht="12.75" customHeight="1" x14ac:dyDescent="0.2">
      <c r="A6" s="553"/>
      <c r="B6" s="555"/>
      <c r="C6" s="538"/>
      <c r="D6" s="538"/>
      <c r="E6" s="538"/>
      <c r="F6" s="538"/>
      <c r="G6" s="538"/>
      <c r="H6" s="538"/>
      <c r="I6" s="538"/>
      <c r="J6" s="538"/>
      <c r="K6" s="541"/>
    </row>
    <row r="7" spans="1:11" s="279" customFormat="1" ht="9.9499999999999993" customHeight="1" thickBot="1" x14ac:dyDescent="0.25">
      <c r="A7" s="554"/>
      <c r="B7" s="556"/>
      <c r="C7" s="539"/>
      <c r="D7" s="539"/>
      <c r="E7" s="539"/>
      <c r="F7" s="539"/>
      <c r="G7" s="539"/>
      <c r="H7" s="539"/>
      <c r="I7" s="539"/>
      <c r="J7" s="539"/>
      <c r="K7" s="542"/>
    </row>
    <row r="8" spans="1:11" s="374" customFormat="1" ht="10.5" customHeight="1" thickBot="1" x14ac:dyDescent="0.25">
      <c r="A8" s="305" t="s">
        <v>136</v>
      </c>
      <c r="B8" s="304" t="s">
        <v>135</v>
      </c>
      <c r="C8" s="304" t="s">
        <v>134</v>
      </c>
      <c r="D8" s="304" t="s">
        <v>133</v>
      </c>
      <c r="E8" s="304" t="s">
        <v>132</v>
      </c>
      <c r="F8" s="304" t="s">
        <v>338</v>
      </c>
      <c r="G8" s="304" t="s">
        <v>130</v>
      </c>
      <c r="H8" s="304" t="s">
        <v>129</v>
      </c>
      <c r="I8" s="304" t="s">
        <v>128</v>
      </c>
      <c r="J8" s="375" t="s">
        <v>127</v>
      </c>
      <c r="K8" s="301" t="s">
        <v>126</v>
      </c>
    </row>
    <row r="9" spans="1:11" s="374" customFormat="1" ht="10.5" customHeight="1" thickBot="1" x14ac:dyDescent="0.25">
      <c r="A9" s="543" t="s">
        <v>343</v>
      </c>
      <c r="B9" s="544"/>
      <c r="C9" s="544"/>
      <c r="D9" s="544"/>
      <c r="E9" s="544"/>
      <c r="F9" s="544"/>
      <c r="G9" s="544"/>
      <c r="H9" s="544"/>
      <c r="I9" s="544"/>
      <c r="J9" s="544"/>
      <c r="K9" s="545"/>
    </row>
    <row r="10" spans="1:11" s="284" customFormat="1" ht="12" customHeight="1" thickBot="1" x14ac:dyDescent="0.25">
      <c r="A10" s="357" t="s">
        <v>125</v>
      </c>
      <c r="B10" s="368" t="s">
        <v>454</v>
      </c>
      <c r="C10" s="148">
        <f t="shared" ref="C10:K10" si="0">SUM(C11:C21)</f>
        <v>7000000</v>
      </c>
      <c r="D10" s="148">
        <f t="shared" si="0"/>
        <v>0</v>
      </c>
      <c r="E10" s="148">
        <f t="shared" si="0"/>
        <v>0</v>
      </c>
      <c r="F10" s="148">
        <f t="shared" si="0"/>
        <v>0</v>
      </c>
      <c r="G10" s="148">
        <f t="shared" si="0"/>
        <v>0</v>
      </c>
      <c r="H10" s="148">
        <f t="shared" si="0"/>
        <v>0</v>
      </c>
      <c r="I10" s="148">
        <f t="shared" si="0"/>
        <v>0</v>
      </c>
      <c r="J10" s="148">
        <f t="shared" si="0"/>
        <v>0</v>
      </c>
      <c r="K10" s="148">
        <f t="shared" si="0"/>
        <v>7000000</v>
      </c>
    </row>
    <row r="11" spans="1:11" s="284" customFormat="1" ht="12" customHeight="1" x14ac:dyDescent="0.2">
      <c r="A11" s="373" t="s">
        <v>123</v>
      </c>
      <c r="B11" s="75" t="s">
        <v>232</v>
      </c>
      <c r="C11" s="372"/>
      <c r="D11" s="372"/>
      <c r="E11" s="372"/>
      <c r="F11" s="372"/>
      <c r="G11" s="372"/>
      <c r="H11" s="372"/>
      <c r="I11" s="372"/>
      <c r="J11" s="371">
        <f t="shared" ref="J11:J21" si="1">D11+E11+F11+G11+H11+I11</f>
        <v>0</v>
      </c>
      <c r="K11" s="354">
        <f t="shared" ref="K11:K21" si="2">C11+J11</f>
        <v>0</v>
      </c>
    </row>
    <row r="12" spans="1:11" s="284" customFormat="1" ht="12" customHeight="1" x14ac:dyDescent="0.2">
      <c r="A12" s="339" t="s">
        <v>121</v>
      </c>
      <c r="B12" s="55" t="s">
        <v>231</v>
      </c>
      <c r="C12" s="366"/>
      <c r="D12" s="366"/>
      <c r="E12" s="366"/>
      <c r="F12" s="366"/>
      <c r="G12" s="366"/>
      <c r="H12" s="366"/>
      <c r="I12" s="366"/>
      <c r="J12" s="365">
        <f t="shared" si="1"/>
        <v>0</v>
      </c>
      <c r="K12" s="354">
        <f t="shared" si="2"/>
        <v>0</v>
      </c>
    </row>
    <row r="13" spans="1:11" s="284" customFormat="1" ht="12" customHeight="1" x14ac:dyDescent="0.2">
      <c r="A13" s="339" t="s">
        <v>119</v>
      </c>
      <c r="B13" s="55" t="s">
        <v>230</v>
      </c>
      <c r="C13" s="366"/>
      <c r="D13" s="366"/>
      <c r="E13" s="366"/>
      <c r="F13" s="366"/>
      <c r="G13" s="366"/>
      <c r="H13" s="366"/>
      <c r="I13" s="366"/>
      <c r="J13" s="365">
        <f t="shared" si="1"/>
        <v>0</v>
      </c>
      <c r="K13" s="354">
        <f t="shared" si="2"/>
        <v>0</v>
      </c>
    </row>
    <row r="14" spans="1:11" s="284" customFormat="1" ht="12" customHeight="1" x14ac:dyDescent="0.2">
      <c r="A14" s="339" t="s">
        <v>117</v>
      </c>
      <c r="B14" s="55" t="s">
        <v>229</v>
      </c>
      <c r="C14" s="366"/>
      <c r="D14" s="366"/>
      <c r="E14" s="366"/>
      <c r="F14" s="366"/>
      <c r="G14" s="366"/>
      <c r="H14" s="366"/>
      <c r="I14" s="366"/>
      <c r="J14" s="365">
        <f t="shared" si="1"/>
        <v>0</v>
      </c>
      <c r="K14" s="354">
        <f t="shared" si="2"/>
        <v>0</v>
      </c>
    </row>
    <row r="15" spans="1:11" s="284" customFormat="1" ht="12" customHeight="1" x14ac:dyDescent="0.2">
      <c r="A15" s="339" t="s">
        <v>269</v>
      </c>
      <c r="B15" s="55" t="s">
        <v>228</v>
      </c>
      <c r="C15" s="366">
        <v>7000000</v>
      </c>
      <c r="D15" s="366"/>
      <c r="E15" s="366"/>
      <c r="F15" s="366"/>
      <c r="G15" s="366"/>
      <c r="H15" s="366"/>
      <c r="I15" s="366"/>
      <c r="J15" s="365">
        <f t="shared" si="1"/>
        <v>0</v>
      </c>
      <c r="K15" s="354">
        <f t="shared" si="2"/>
        <v>7000000</v>
      </c>
    </row>
    <row r="16" spans="1:11" s="284" customFormat="1" ht="12" customHeight="1" x14ac:dyDescent="0.2">
      <c r="A16" s="339" t="s">
        <v>113</v>
      </c>
      <c r="B16" s="55" t="s">
        <v>453</v>
      </c>
      <c r="C16" s="366"/>
      <c r="D16" s="366"/>
      <c r="E16" s="366"/>
      <c r="F16" s="366"/>
      <c r="G16" s="366"/>
      <c r="H16" s="366"/>
      <c r="I16" s="366"/>
      <c r="J16" s="365">
        <f t="shared" si="1"/>
        <v>0</v>
      </c>
      <c r="K16" s="354">
        <f t="shared" si="2"/>
        <v>0</v>
      </c>
    </row>
    <row r="17" spans="1:11" s="284" customFormat="1" ht="12" customHeight="1" x14ac:dyDescent="0.2">
      <c r="A17" s="339" t="s">
        <v>111</v>
      </c>
      <c r="B17" s="41" t="s">
        <v>452</v>
      </c>
      <c r="C17" s="366"/>
      <c r="D17" s="366"/>
      <c r="E17" s="366"/>
      <c r="F17" s="366"/>
      <c r="G17" s="366"/>
      <c r="H17" s="366"/>
      <c r="I17" s="366"/>
      <c r="J17" s="365">
        <f t="shared" si="1"/>
        <v>0</v>
      </c>
      <c r="K17" s="354">
        <f t="shared" si="2"/>
        <v>0</v>
      </c>
    </row>
    <row r="18" spans="1:11" s="284" customFormat="1" ht="12" customHeight="1" x14ac:dyDescent="0.2">
      <c r="A18" s="339" t="s">
        <v>109</v>
      </c>
      <c r="B18" s="55" t="s">
        <v>419</v>
      </c>
      <c r="C18" s="366"/>
      <c r="D18" s="366"/>
      <c r="E18" s="366"/>
      <c r="F18" s="366"/>
      <c r="G18" s="366"/>
      <c r="H18" s="366"/>
      <c r="I18" s="366"/>
      <c r="J18" s="365">
        <f t="shared" si="1"/>
        <v>0</v>
      </c>
      <c r="K18" s="354">
        <f t="shared" si="2"/>
        <v>0</v>
      </c>
    </row>
    <row r="19" spans="1:11" s="280" customFormat="1" ht="12" customHeight="1" x14ac:dyDescent="0.2">
      <c r="A19" s="339" t="s">
        <v>107</v>
      </c>
      <c r="B19" s="55" t="s">
        <v>221</v>
      </c>
      <c r="C19" s="366"/>
      <c r="D19" s="366"/>
      <c r="E19" s="366"/>
      <c r="F19" s="366"/>
      <c r="G19" s="366"/>
      <c r="H19" s="366"/>
      <c r="I19" s="366"/>
      <c r="J19" s="365">
        <f t="shared" si="1"/>
        <v>0</v>
      </c>
      <c r="K19" s="354">
        <f t="shared" si="2"/>
        <v>0</v>
      </c>
    </row>
    <row r="20" spans="1:11" s="280" customFormat="1" ht="12" customHeight="1" x14ac:dyDescent="0.2">
      <c r="A20" s="339" t="s">
        <v>105</v>
      </c>
      <c r="B20" s="55" t="s">
        <v>219</v>
      </c>
      <c r="C20" s="366"/>
      <c r="D20" s="366"/>
      <c r="E20" s="366"/>
      <c r="F20" s="366"/>
      <c r="G20" s="366"/>
      <c r="H20" s="366"/>
      <c r="I20" s="366"/>
      <c r="J20" s="365">
        <f t="shared" si="1"/>
        <v>0</v>
      </c>
      <c r="K20" s="354">
        <f t="shared" si="2"/>
        <v>0</v>
      </c>
    </row>
    <row r="21" spans="1:11" s="280" customFormat="1" ht="12" customHeight="1" thickBot="1" x14ac:dyDescent="0.25">
      <c r="A21" s="370" t="s">
        <v>103</v>
      </c>
      <c r="B21" s="41" t="s">
        <v>217</v>
      </c>
      <c r="C21" s="364"/>
      <c r="D21" s="364"/>
      <c r="E21" s="364"/>
      <c r="F21" s="364"/>
      <c r="G21" s="364"/>
      <c r="H21" s="364"/>
      <c r="I21" s="364"/>
      <c r="J21" s="369">
        <f t="shared" si="1"/>
        <v>0</v>
      </c>
      <c r="K21" s="354">
        <f t="shared" si="2"/>
        <v>0</v>
      </c>
    </row>
    <row r="22" spans="1:11" s="284" customFormat="1" ht="12" customHeight="1" thickBot="1" x14ac:dyDescent="0.25">
      <c r="A22" s="357" t="s">
        <v>1</v>
      </c>
      <c r="B22" s="368" t="s">
        <v>451</v>
      </c>
      <c r="C22" s="148">
        <f t="shared" ref="C22:K22" si="3">SUM(C23:C25)</f>
        <v>0</v>
      </c>
      <c r="D22" s="148">
        <f t="shared" si="3"/>
        <v>0</v>
      </c>
      <c r="E22" s="148">
        <f t="shared" si="3"/>
        <v>0</v>
      </c>
      <c r="F22" s="148">
        <f t="shared" si="3"/>
        <v>0</v>
      </c>
      <c r="G22" s="148">
        <f t="shared" si="3"/>
        <v>0</v>
      </c>
      <c r="H22" s="148">
        <f t="shared" si="3"/>
        <v>0</v>
      </c>
      <c r="I22" s="148">
        <f t="shared" si="3"/>
        <v>0</v>
      </c>
      <c r="J22" s="148">
        <f t="shared" si="3"/>
        <v>0</v>
      </c>
      <c r="K22" s="147">
        <f t="shared" si="3"/>
        <v>0</v>
      </c>
    </row>
    <row r="23" spans="1:11" s="280" customFormat="1" ht="12" customHeight="1" x14ac:dyDescent="0.2">
      <c r="A23" s="353" t="s">
        <v>84</v>
      </c>
      <c r="B23" s="35" t="s">
        <v>265</v>
      </c>
      <c r="C23" s="367"/>
      <c r="D23" s="367"/>
      <c r="E23" s="367"/>
      <c r="F23" s="367"/>
      <c r="G23" s="367"/>
      <c r="H23" s="367"/>
      <c r="I23" s="367"/>
      <c r="J23" s="347">
        <f>D23+E23+F23+G23+H23+I23</f>
        <v>0</v>
      </c>
      <c r="K23" s="354">
        <f>C23+J23</f>
        <v>0</v>
      </c>
    </row>
    <row r="24" spans="1:11" s="280" customFormat="1" ht="12" customHeight="1" x14ac:dyDescent="0.2">
      <c r="A24" s="339" t="s">
        <v>82</v>
      </c>
      <c r="B24" s="55" t="s">
        <v>447</v>
      </c>
      <c r="C24" s="366"/>
      <c r="D24" s="366"/>
      <c r="E24" s="366"/>
      <c r="F24" s="366"/>
      <c r="G24" s="366"/>
      <c r="H24" s="366"/>
      <c r="I24" s="366"/>
      <c r="J24" s="365">
        <f>D24+E24+F24+G24+H24+I24</f>
        <v>0</v>
      </c>
      <c r="K24" s="350">
        <f>C24+J24</f>
        <v>0</v>
      </c>
    </row>
    <row r="25" spans="1:11" s="280" customFormat="1" ht="12" customHeight="1" x14ac:dyDescent="0.2">
      <c r="A25" s="339" t="s">
        <v>80</v>
      </c>
      <c r="B25" s="55" t="s">
        <v>450</v>
      </c>
      <c r="C25" s="366"/>
      <c r="D25" s="366"/>
      <c r="E25" s="366"/>
      <c r="F25" s="366"/>
      <c r="G25" s="366"/>
      <c r="H25" s="366"/>
      <c r="I25" s="366"/>
      <c r="J25" s="365">
        <f>D25+E25+F25+G25+H25+I25</f>
        <v>0</v>
      </c>
      <c r="K25" s="350">
        <f>C25+J25</f>
        <v>0</v>
      </c>
    </row>
    <row r="26" spans="1:11" s="280" customFormat="1" ht="12" customHeight="1" thickBot="1" x14ac:dyDescent="0.25">
      <c r="A26" s="339" t="s">
        <v>78</v>
      </c>
      <c r="B26" s="48" t="s">
        <v>449</v>
      </c>
      <c r="C26" s="364"/>
      <c r="D26" s="364"/>
      <c r="E26" s="364"/>
      <c r="F26" s="364"/>
      <c r="G26" s="364"/>
      <c r="H26" s="364"/>
      <c r="I26" s="364"/>
      <c r="J26" s="363">
        <f>D26+E26+F26+G26+H26+I26</f>
        <v>0</v>
      </c>
      <c r="K26" s="346">
        <f>C26+J26</f>
        <v>0</v>
      </c>
    </row>
    <row r="27" spans="1:11" s="280" customFormat="1" ht="12" customHeight="1" thickBot="1" x14ac:dyDescent="0.25">
      <c r="A27" s="332" t="s">
        <v>58</v>
      </c>
      <c r="B27" s="20" t="s">
        <v>331</v>
      </c>
      <c r="C27" s="359"/>
      <c r="D27" s="359"/>
      <c r="E27" s="359"/>
      <c r="F27" s="359"/>
      <c r="G27" s="359"/>
      <c r="H27" s="359"/>
      <c r="I27" s="359"/>
      <c r="J27" s="113"/>
      <c r="K27" s="333"/>
    </row>
    <row r="28" spans="1:11" s="280" customFormat="1" ht="12" customHeight="1" thickBot="1" x14ac:dyDescent="0.25">
      <c r="A28" s="332" t="s">
        <v>56</v>
      </c>
      <c r="B28" s="20" t="s">
        <v>448</v>
      </c>
      <c r="C28" s="343">
        <f t="shared" ref="C28:K28" si="4">C29+C30</f>
        <v>0</v>
      </c>
      <c r="D28" s="148">
        <f t="shared" si="4"/>
        <v>0</v>
      </c>
      <c r="E28" s="148">
        <f t="shared" si="4"/>
        <v>0</v>
      </c>
      <c r="F28" s="148">
        <f t="shared" si="4"/>
        <v>0</v>
      </c>
      <c r="G28" s="148">
        <f t="shared" si="4"/>
        <v>0</v>
      </c>
      <c r="H28" s="148">
        <f t="shared" si="4"/>
        <v>0</v>
      </c>
      <c r="I28" s="148">
        <f t="shared" si="4"/>
        <v>0</v>
      </c>
      <c r="J28" s="148">
        <f t="shared" si="4"/>
        <v>0</v>
      </c>
      <c r="K28" s="147">
        <f t="shared" si="4"/>
        <v>0</v>
      </c>
    </row>
    <row r="29" spans="1:11" s="280" customFormat="1" ht="12" customHeight="1" x14ac:dyDescent="0.2">
      <c r="A29" s="353" t="s">
        <v>54</v>
      </c>
      <c r="B29" s="356" t="s">
        <v>447</v>
      </c>
      <c r="C29" s="351"/>
      <c r="D29" s="351"/>
      <c r="E29" s="351"/>
      <c r="F29" s="351"/>
      <c r="G29" s="351"/>
      <c r="H29" s="351"/>
      <c r="I29" s="351"/>
      <c r="J29" s="347">
        <f>D29+E29+F29+G29+H29+I29</f>
        <v>0</v>
      </c>
      <c r="K29" s="354">
        <f>C29+J29</f>
        <v>0</v>
      </c>
    </row>
    <row r="30" spans="1:11" s="280" customFormat="1" ht="12" customHeight="1" x14ac:dyDescent="0.2">
      <c r="A30" s="353" t="s">
        <v>52</v>
      </c>
      <c r="B30" s="352" t="s">
        <v>446</v>
      </c>
      <c r="C30" s="351"/>
      <c r="D30" s="351"/>
      <c r="E30" s="351"/>
      <c r="F30" s="351"/>
      <c r="G30" s="351"/>
      <c r="H30" s="351"/>
      <c r="I30" s="351"/>
      <c r="J30" s="347">
        <f>D30+E30+F30+G30+H30+I30</f>
        <v>0</v>
      </c>
      <c r="K30" s="354">
        <f>C30+J30</f>
        <v>0</v>
      </c>
    </row>
    <row r="31" spans="1:11" s="280" customFormat="1" ht="12" customHeight="1" thickBot="1" x14ac:dyDescent="0.25">
      <c r="A31" s="339" t="s">
        <v>50</v>
      </c>
      <c r="B31" s="362" t="s">
        <v>445</v>
      </c>
      <c r="C31" s="361"/>
      <c r="D31" s="361"/>
      <c r="E31" s="361"/>
      <c r="F31" s="361"/>
      <c r="G31" s="361"/>
      <c r="H31" s="361"/>
      <c r="I31" s="361"/>
      <c r="J31" s="347">
        <f>D31+E31+F31+G31+H31+I31</f>
        <v>0</v>
      </c>
      <c r="K31" s="354">
        <f>C31+J31</f>
        <v>0</v>
      </c>
    </row>
    <row r="32" spans="1:11" s="280" customFormat="1" ht="12" customHeight="1" thickBot="1" x14ac:dyDescent="0.25">
      <c r="A32" s="332" t="s">
        <v>48</v>
      </c>
      <c r="B32" s="20" t="s">
        <v>444</v>
      </c>
      <c r="C32" s="343">
        <f t="shared" ref="C32:K32" si="5">+C33+C34+C35</f>
        <v>0</v>
      </c>
      <c r="D32" s="148">
        <f t="shared" si="5"/>
        <v>0</v>
      </c>
      <c r="E32" s="148">
        <f t="shared" si="5"/>
        <v>0</v>
      </c>
      <c r="F32" s="148">
        <f t="shared" si="5"/>
        <v>0</v>
      </c>
      <c r="G32" s="148">
        <f t="shared" si="5"/>
        <v>0</v>
      </c>
      <c r="H32" s="148">
        <f t="shared" si="5"/>
        <v>0</v>
      </c>
      <c r="I32" s="148">
        <f t="shared" si="5"/>
        <v>0</v>
      </c>
      <c r="J32" s="148">
        <f t="shared" si="5"/>
        <v>0</v>
      </c>
      <c r="K32" s="147">
        <f t="shared" si="5"/>
        <v>0</v>
      </c>
    </row>
    <row r="33" spans="1:11" s="280" customFormat="1" ht="12" customHeight="1" x14ac:dyDescent="0.2">
      <c r="A33" s="353" t="s">
        <v>46</v>
      </c>
      <c r="B33" s="356" t="s">
        <v>215</v>
      </c>
      <c r="C33" s="355"/>
      <c r="D33" s="355"/>
      <c r="E33" s="355"/>
      <c r="F33" s="355"/>
      <c r="G33" s="355"/>
      <c r="H33" s="355"/>
      <c r="I33" s="355"/>
      <c r="J33" s="347">
        <f>D33+E33+F33+G33+H33+I33</f>
        <v>0</v>
      </c>
      <c r="K33" s="354">
        <f>C33+J33</f>
        <v>0</v>
      </c>
    </row>
    <row r="34" spans="1:11" s="280" customFormat="1" ht="12" customHeight="1" x14ac:dyDescent="0.2">
      <c r="A34" s="353" t="s">
        <v>44</v>
      </c>
      <c r="B34" s="352" t="s">
        <v>214</v>
      </c>
      <c r="C34" s="351"/>
      <c r="D34" s="351"/>
      <c r="E34" s="351"/>
      <c r="F34" s="351"/>
      <c r="G34" s="351"/>
      <c r="H34" s="351"/>
      <c r="I34" s="351"/>
      <c r="J34" s="347">
        <f>D34+E34+F34+G34+H34+I34</f>
        <v>0</v>
      </c>
      <c r="K34" s="354">
        <f>C34+J34</f>
        <v>0</v>
      </c>
    </row>
    <row r="35" spans="1:11" s="280" customFormat="1" ht="12" customHeight="1" thickBot="1" x14ac:dyDescent="0.25">
      <c r="A35" s="339" t="s">
        <v>42</v>
      </c>
      <c r="B35" s="362" t="s">
        <v>213</v>
      </c>
      <c r="C35" s="361"/>
      <c r="D35" s="361"/>
      <c r="E35" s="361"/>
      <c r="F35" s="361"/>
      <c r="G35" s="361"/>
      <c r="H35" s="361"/>
      <c r="I35" s="361"/>
      <c r="J35" s="347">
        <f>D35+E35+F35+G35+H35+I35</f>
        <v>0</v>
      </c>
      <c r="K35" s="360">
        <f>C35+J35</f>
        <v>0</v>
      </c>
    </row>
    <row r="36" spans="1:11" s="284" customFormat="1" ht="12" customHeight="1" thickBot="1" x14ac:dyDescent="0.25">
      <c r="A36" s="332" t="s">
        <v>34</v>
      </c>
      <c r="B36" s="20" t="s">
        <v>329</v>
      </c>
      <c r="C36" s="359"/>
      <c r="D36" s="359"/>
      <c r="E36" s="359"/>
      <c r="F36" s="359"/>
      <c r="G36" s="359"/>
      <c r="H36" s="359"/>
      <c r="I36" s="359"/>
      <c r="J36" s="148">
        <f>D36+E36+F36+G36+H36+I36</f>
        <v>0</v>
      </c>
      <c r="K36" s="333">
        <f>C36+J36</f>
        <v>0</v>
      </c>
    </row>
    <row r="37" spans="1:11" s="284" customFormat="1" ht="12" customHeight="1" thickBot="1" x14ac:dyDescent="0.25">
      <c r="A37" s="332" t="s">
        <v>24</v>
      </c>
      <c r="B37" s="20" t="s">
        <v>443</v>
      </c>
      <c r="C37" s="359"/>
      <c r="D37" s="359"/>
      <c r="E37" s="359"/>
      <c r="F37" s="359"/>
      <c r="G37" s="359"/>
      <c r="H37" s="359"/>
      <c r="I37" s="359"/>
      <c r="J37" s="358">
        <f>D37+E37+F37+G37+H37+I37</f>
        <v>0</v>
      </c>
      <c r="K37" s="354">
        <f>C37+J37</f>
        <v>0</v>
      </c>
    </row>
    <row r="38" spans="1:11" s="284" customFormat="1" ht="12" customHeight="1" thickBot="1" x14ac:dyDescent="0.25">
      <c r="A38" s="357" t="s">
        <v>12</v>
      </c>
      <c r="B38" s="20" t="s">
        <v>442</v>
      </c>
      <c r="C38" s="343">
        <f t="shared" ref="C38:K38" si="6">+C10+C22+C27+C28+C32+C36+C37</f>
        <v>7000000</v>
      </c>
      <c r="D38" s="148">
        <f t="shared" si="6"/>
        <v>0</v>
      </c>
      <c r="E38" s="148">
        <f t="shared" si="6"/>
        <v>0</v>
      </c>
      <c r="F38" s="148">
        <f t="shared" si="6"/>
        <v>0</v>
      </c>
      <c r="G38" s="148">
        <f t="shared" si="6"/>
        <v>0</v>
      </c>
      <c r="H38" s="148">
        <f t="shared" si="6"/>
        <v>0</v>
      </c>
      <c r="I38" s="148">
        <f t="shared" si="6"/>
        <v>0</v>
      </c>
      <c r="J38" s="148">
        <f t="shared" si="6"/>
        <v>0</v>
      </c>
      <c r="K38" s="147">
        <f t="shared" si="6"/>
        <v>7000000</v>
      </c>
    </row>
    <row r="39" spans="1:11" s="284" customFormat="1" ht="12" customHeight="1" thickBot="1" x14ac:dyDescent="0.25">
      <c r="A39" s="345" t="s">
        <v>10</v>
      </c>
      <c r="B39" s="20" t="s">
        <v>441</v>
      </c>
      <c r="C39" s="343">
        <f t="shared" ref="C39:K39" si="7">+C40+C41+C42</f>
        <v>96338160</v>
      </c>
      <c r="D39" s="148">
        <f t="shared" si="7"/>
        <v>167009</v>
      </c>
      <c r="E39" s="148">
        <f t="shared" si="7"/>
        <v>0</v>
      </c>
      <c r="F39" s="148">
        <f t="shared" si="7"/>
        <v>0</v>
      </c>
      <c r="G39" s="148">
        <f t="shared" si="7"/>
        <v>0</v>
      </c>
      <c r="H39" s="148">
        <f t="shared" si="7"/>
        <v>0</v>
      </c>
      <c r="I39" s="148">
        <f t="shared" si="7"/>
        <v>0</v>
      </c>
      <c r="J39" s="148">
        <f t="shared" si="7"/>
        <v>167009</v>
      </c>
      <c r="K39" s="147">
        <f t="shared" si="7"/>
        <v>96505169</v>
      </c>
    </row>
    <row r="40" spans="1:11" s="284" customFormat="1" ht="12" customHeight="1" x14ac:dyDescent="0.2">
      <c r="A40" s="353" t="s">
        <v>440</v>
      </c>
      <c r="B40" s="356" t="s">
        <v>363</v>
      </c>
      <c r="C40" s="355"/>
      <c r="D40" s="355"/>
      <c r="E40" s="355"/>
      <c r="F40" s="355"/>
      <c r="G40" s="355"/>
      <c r="H40" s="355"/>
      <c r="I40" s="355"/>
      <c r="J40" s="347">
        <f>D40+E40+F40+G40+H40+I40</f>
        <v>0</v>
      </c>
      <c r="K40" s="354">
        <f>C40+J40</f>
        <v>0</v>
      </c>
    </row>
    <row r="41" spans="1:11" s="284" customFormat="1" ht="12" customHeight="1" x14ac:dyDescent="0.2">
      <c r="A41" s="353" t="s">
        <v>439</v>
      </c>
      <c r="B41" s="352" t="s">
        <v>438</v>
      </c>
      <c r="C41" s="351"/>
      <c r="D41" s="351"/>
      <c r="E41" s="351"/>
      <c r="F41" s="351"/>
      <c r="G41" s="351"/>
      <c r="H41" s="351"/>
      <c r="I41" s="351"/>
      <c r="J41" s="347">
        <f>D41+E41+F41+G41+H41+I41</f>
        <v>0</v>
      </c>
      <c r="K41" s="350">
        <f>C41+J41</f>
        <v>0</v>
      </c>
    </row>
    <row r="42" spans="1:11" s="280" customFormat="1" ht="12" customHeight="1" thickBot="1" x14ac:dyDescent="0.25">
      <c r="A42" s="339" t="s">
        <v>437</v>
      </c>
      <c r="B42" s="349" t="s">
        <v>436</v>
      </c>
      <c r="C42" s="348">
        <v>96338160</v>
      </c>
      <c r="D42" s="348">
        <v>167009</v>
      </c>
      <c r="E42" s="348"/>
      <c r="F42" s="348"/>
      <c r="G42" s="348"/>
      <c r="H42" s="348"/>
      <c r="I42" s="348"/>
      <c r="J42" s="347">
        <f>D42+E42+F42+G42+H42+I42</f>
        <v>167009</v>
      </c>
      <c r="K42" s="346">
        <f>C42+J42</f>
        <v>96505169</v>
      </c>
    </row>
    <row r="43" spans="1:11" s="280" customFormat="1" ht="12.95" customHeight="1" thickBot="1" x14ac:dyDescent="0.25">
      <c r="A43" s="345" t="s">
        <v>8</v>
      </c>
      <c r="B43" s="344" t="s">
        <v>435</v>
      </c>
      <c r="C43" s="343">
        <f t="shared" ref="C43:K43" si="8">+C38+C39</f>
        <v>103338160</v>
      </c>
      <c r="D43" s="148">
        <f t="shared" si="8"/>
        <v>167009</v>
      </c>
      <c r="E43" s="148">
        <f t="shared" si="8"/>
        <v>0</v>
      </c>
      <c r="F43" s="148">
        <f t="shared" si="8"/>
        <v>0</v>
      </c>
      <c r="G43" s="148">
        <f t="shared" si="8"/>
        <v>0</v>
      </c>
      <c r="H43" s="148">
        <f t="shared" si="8"/>
        <v>0</v>
      </c>
      <c r="I43" s="148">
        <f t="shared" si="8"/>
        <v>0</v>
      </c>
      <c r="J43" s="148">
        <f t="shared" si="8"/>
        <v>167009</v>
      </c>
      <c r="K43" s="147">
        <f t="shared" si="8"/>
        <v>103505169</v>
      </c>
    </row>
    <row r="44" spans="1:11" s="279" customFormat="1" ht="14.1" customHeight="1" thickBot="1" x14ac:dyDescent="0.25">
      <c r="A44" s="524" t="s">
        <v>342</v>
      </c>
      <c r="B44" s="546"/>
      <c r="C44" s="546"/>
      <c r="D44" s="546"/>
      <c r="E44" s="546"/>
      <c r="F44" s="546"/>
      <c r="G44" s="546"/>
      <c r="H44" s="546"/>
      <c r="I44" s="546"/>
      <c r="J44" s="546"/>
      <c r="K44" s="547"/>
    </row>
    <row r="45" spans="1:11" s="262" customFormat="1" ht="12" customHeight="1" thickBot="1" x14ac:dyDescent="0.25">
      <c r="A45" s="332" t="s">
        <v>125</v>
      </c>
      <c r="B45" s="20" t="s">
        <v>434</v>
      </c>
      <c r="C45" s="334">
        <f t="shared" ref="C45:K45" si="9">SUM(C46:C50)</f>
        <v>103338160</v>
      </c>
      <c r="D45" s="334">
        <f t="shared" si="9"/>
        <v>167009</v>
      </c>
      <c r="E45" s="334">
        <f t="shared" si="9"/>
        <v>0</v>
      </c>
      <c r="F45" s="334">
        <f t="shared" si="9"/>
        <v>0</v>
      </c>
      <c r="G45" s="334">
        <f t="shared" si="9"/>
        <v>0</v>
      </c>
      <c r="H45" s="334">
        <f t="shared" si="9"/>
        <v>0</v>
      </c>
      <c r="I45" s="334">
        <f t="shared" si="9"/>
        <v>0</v>
      </c>
      <c r="J45" s="334">
        <f t="shared" si="9"/>
        <v>167009</v>
      </c>
      <c r="K45" s="333">
        <f t="shared" si="9"/>
        <v>103505169</v>
      </c>
    </row>
    <row r="46" spans="1:11" ht="12" customHeight="1" x14ac:dyDescent="0.2">
      <c r="A46" s="339" t="s">
        <v>123</v>
      </c>
      <c r="B46" s="35" t="s">
        <v>122</v>
      </c>
      <c r="C46" s="342">
        <v>51139520</v>
      </c>
      <c r="D46" s="342">
        <v>139750</v>
      </c>
      <c r="E46" s="342"/>
      <c r="F46" s="342"/>
      <c r="G46" s="342"/>
      <c r="H46" s="342"/>
      <c r="I46" s="342"/>
      <c r="J46" s="341">
        <f>D46+E46+F46+G46+H46+I46</f>
        <v>139750</v>
      </c>
      <c r="K46" s="340">
        <f>C46+J46</f>
        <v>51279270</v>
      </c>
    </row>
    <row r="47" spans="1:11" ht="12" customHeight="1" x14ac:dyDescent="0.2">
      <c r="A47" s="339" t="s">
        <v>121</v>
      </c>
      <c r="B47" s="55" t="s">
        <v>120</v>
      </c>
      <c r="C47" s="338">
        <v>9898780</v>
      </c>
      <c r="D47" s="338">
        <v>27258</v>
      </c>
      <c r="E47" s="338"/>
      <c r="F47" s="338"/>
      <c r="G47" s="338"/>
      <c r="H47" s="338"/>
      <c r="I47" s="338"/>
      <c r="J47" s="337">
        <f>D47+E47+F47+G47+H47+I47</f>
        <v>27258</v>
      </c>
      <c r="K47" s="336">
        <f>C47+J47</f>
        <v>9926038</v>
      </c>
    </row>
    <row r="48" spans="1:11" ht="12" customHeight="1" x14ac:dyDescent="0.2">
      <c r="A48" s="339" t="s">
        <v>119</v>
      </c>
      <c r="B48" s="55" t="s">
        <v>118</v>
      </c>
      <c r="C48" s="338">
        <v>42299860</v>
      </c>
      <c r="D48" s="338">
        <v>1</v>
      </c>
      <c r="E48" s="338"/>
      <c r="F48" s="338"/>
      <c r="G48" s="338"/>
      <c r="H48" s="338"/>
      <c r="I48" s="338"/>
      <c r="J48" s="337">
        <f>D48+E48+F48+G48+H48+I48</f>
        <v>1</v>
      </c>
      <c r="K48" s="336">
        <f>C48+J48</f>
        <v>42299861</v>
      </c>
    </row>
    <row r="49" spans="1:11" ht="12" customHeight="1" x14ac:dyDescent="0.2">
      <c r="A49" s="339" t="s">
        <v>117</v>
      </c>
      <c r="B49" s="55" t="s">
        <v>116</v>
      </c>
      <c r="C49" s="338"/>
      <c r="D49" s="338"/>
      <c r="E49" s="338"/>
      <c r="F49" s="338"/>
      <c r="G49" s="338"/>
      <c r="H49" s="338"/>
      <c r="I49" s="338"/>
      <c r="J49" s="337">
        <f>D49+E49+F49+G49+H49+I49</f>
        <v>0</v>
      </c>
      <c r="K49" s="336">
        <f>C49+J49</f>
        <v>0</v>
      </c>
    </row>
    <row r="50" spans="1:11" ht="12" customHeight="1" thickBot="1" x14ac:dyDescent="0.25">
      <c r="A50" s="339" t="s">
        <v>269</v>
      </c>
      <c r="B50" s="55" t="s">
        <v>114</v>
      </c>
      <c r="C50" s="338"/>
      <c r="D50" s="338"/>
      <c r="E50" s="338"/>
      <c r="F50" s="338"/>
      <c r="G50" s="338"/>
      <c r="H50" s="338"/>
      <c r="I50" s="338"/>
      <c r="J50" s="337">
        <f>D50+E50+F50+G50+H50+I50</f>
        <v>0</v>
      </c>
      <c r="K50" s="336">
        <f>C50+J50</f>
        <v>0</v>
      </c>
    </row>
    <row r="51" spans="1:11" ht="12" customHeight="1" thickBot="1" x14ac:dyDescent="0.25">
      <c r="A51" s="332" t="s">
        <v>1</v>
      </c>
      <c r="B51" s="20" t="s">
        <v>433</v>
      </c>
      <c r="C51" s="334">
        <f t="shared" ref="C51:K51" si="10">SUM(C52:C54)</f>
        <v>0</v>
      </c>
      <c r="D51" s="334">
        <f t="shared" si="10"/>
        <v>0</v>
      </c>
      <c r="E51" s="334">
        <f t="shared" si="10"/>
        <v>0</v>
      </c>
      <c r="F51" s="334">
        <f t="shared" si="10"/>
        <v>0</v>
      </c>
      <c r="G51" s="334">
        <f t="shared" si="10"/>
        <v>0</v>
      </c>
      <c r="H51" s="334">
        <f t="shared" si="10"/>
        <v>0</v>
      </c>
      <c r="I51" s="334">
        <f t="shared" si="10"/>
        <v>0</v>
      </c>
      <c r="J51" s="334">
        <f t="shared" si="10"/>
        <v>0</v>
      </c>
      <c r="K51" s="333">
        <f t="shared" si="10"/>
        <v>0</v>
      </c>
    </row>
    <row r="52" spans="1:11" s="262" customFormat="1" ht="12" customHeight="1" x14ac:dyDescent="0.2">
      <c r="A52" s="339" t="s">
        <v>84</v>
      </c>
      <c r="B52" s="35" t="s">
        <v>83</v>
      </c>
      <c r="C52" s="342"/>
      <c r="D52" s="342"/>
      <c r="E52" s="342"/>
      <c r="F52" s="342"/>
      <c r="G52" s="342"/>
      <c r="H52" s="342"/>
      <c r="I52" s="342"/>
      <c r="J52" s="341">
        <f>D52+E52+F52+G52+H52+I52</f>
        <v>0</v>
      </c>
      <c r="K52" s="340">
        <f>C52+J52</f>
        <v>0</v>
      </c>
    </row>
    <row r="53" spans="1:11" ht="12" customHeight="1" x14ac:dyDescent="0.2">
      <c r="A53" s="339" t="s">
        <v>82</v>
      </c>
      <c r="B53" s="55" t="s">
        <v>79</v>
      </c>
      <c r="C53" s="338"/>
      <c r="D53" s="338"/>
      <c r="E53" s="338"/>
      <c r="F53" s="338"/>
      <c r="G53" s="338"/>
      <c r="H53" s="338"/>
      <c r="I53" s="338"/>
      <c r="J53" s="337">
        <f>D53+E53+F53+G53+H53+I53</f>
        <v>0</v>
      </c>
      <c r="K53" s="336">
        <f>C53+J53</f>
        <v>0</v>
      </c>
    </row>
    <row r="54" spans="1:11" ht="12" customHeight="1" x14ac:dyDescent="0.2">
      <c r="A54" s="339" t="s">
        <v>80</v>
      </c>
      <c r="B54" s="55" t="s">
        <v>432</v>
      </c>
      <c r="C54" s="338"/>
      <c r="D54" s="338"/>
      <c r="E54" s="338"/>
      <c r="F54" s="338"/>
      <c r="G54" s="338"/>
      <c r="H54" s="338"/>
      <c r="I54" s="338"/>
      <c r="J54" s="337">
        <f>D54+E54+F54+G54+H54+I54</f>
        <v>0</v>
      </c>
      <c r="K54" s="336">
        <f>C54+J54</f>
        <v>0</v>
      </c>
    </row>
    <row r="55" spans="1:11" ht="12" customHeight="1" thickBot="1" x14ac:dyDescent="0.25">
      <c r="A55" s="339" t="s">
        <v>78</v>
      </c>
      <c r="B55" s="55" t="s">
        <v>431</v>
      </c>
      <c r="C55" s="338"/>
      <c r="D55" s="338"/>
      <c r="E55" s="338"/>
      <c r="F55" s="338"/>
      <c r="G55" s="338"/>
      <c r="H55" s="338"/>
      <c r="I55" s="338"/>
      <c r="J55" s="337">
        <f>D55+E55+F55+G55+H55+I55</f>
        <v>0</v>
      </c>
      <c r="K55" s="336">
        <f>C55+J55</f>
        <v>0</v>
      </c>
    </row>
    <row r="56" spans="1:11" ht="12" customHeight="1" thickBot="1" x14ac:dyDescent="0.25">
      <c r="A56" s="332" t="s">
        <v>58</v>
      </c>
      <c r="B56" s="20" t="s">
        <v>430</v>
      </c>
      <c r="C56" s="335"/>
      <c r="D56" s="335"/>
      <c r="E56" s="335"/>
      <c r="F56" s="335"/>
      <c r="G56" s="335"/>
      <c r="H56" s="335"/>
      <c r="I56" s="335"/>
      <c r="J56" s="334">
        <f>D56+E56+F56+G56+H56+I56</f>
        <v>0</v>
      </c>
      <c r="K56" s="333">
        <f>C56+J56</f>
        <v>0</v>
      </c>
    </row>
    <row r="57" spans="1:11" ht="12.95" customHeight="1" thickBot="1" x14ac:dyDescent="0.25">
      <c r="A57" s="332" t="s">
        <v>56</v>
      </c>
      <c r="B57" s="331" t="s">
        <v>429</v>
      </c>
      <c r="C57" s="330">
        <f t="shared" ref="C57:K57" si="11">+C45+C51+C56</f>
        <v>103338160</v>
      </c>
      <c r="D57" s="330">
        <f t="shared" si="11"/>
        <v>167009</v>
      </c>
      <c r="E57" s="330">
        <f t="shared" si="11"/>
        <v>0</v>
      </c>
      <c r="F57" s="330">
        <f t="shared" si="11"/>
        <v>0</v>
      </c>
      <c r="G57" s="330">
        <f t="shared" si="11"/>
        <v>0</v>
      </c>
      <c r="H57" s="330">
        <f t="shared" si="11"/>
        <v>0</v>
      </c>
      <c r="I57" s="330">
        <f t="shared" si="11"/>
        <v>0</v>
      </c>
      <c r="J57" s="330">
        <f t="shared" si="11"/>
        <v>167009</v>
      </c>
      <c r="K57" s="329">
        <f t="shared" si="11"/>
        <v>103505169</v>
      </c>
    </row>
    <row r="58" spans="1:11" ht="8.1" customHeight="1" thickBot="1" x14ac:dyDescent="0.25">
      <c r="C58" s="328"/>
      <c r="D58" s="328"/>
      <c r="E58" s="328"/>
      <c r="F58" s="328"/>
      <c r="G58" s="328"/>
      <c r="H58" s="328"/>
      <c r="I58" s="328"/>
      <c r="J58" s="328"/>
      <c r="K58" s="327"/>
    </row>
    <row r="59" spans="1:11" ht="12.95" customHeight="1" thickBot="1" x14ac:dyDescent="0.25">
      <c r="A59" s="255" t="s">
        <v>401</v>
      </c>
      <c r="B59" s="254"/>
      <c r="C59" s="326">
        <v>17</v>
      </c>
      <c r="D59" s="326"/>
      <c r="E59" s="326"/>
      <c r="F59" s="326"/>
      <c r="G59" s="326"/>
      <c r="H59" s="326"/>
      <c r="I59" s="326"/>
      <c r="J59" s="325">
        <f>D59+E59+F59+G59+H59+I59</f>
        <v>0</v>
      </c>
      <c r="K59" s="324">
        <f>C59+J59</f>
        <v>17</v>
      </c>
    </row>
    <row r="60" spans="1:11" ht="12.95" customHeight="1" thickBot="1" x14ac:dyDescent="0.25">
      <c r="A60" s="255" t="s">
        <v>400</v>
      </c>
      <c r="B60" s="254"/>
      <c r="C60" s="326"/>
      <c r="D60" s="326"/>
      <c r="E60" s="326"/>
      <c r="F60" s="326"/>
      <c r="G60" s="326"/>
      <c r="H60" s="326"/>
      <c r="I60" s="326"/>
      <c r="J60" s="325">
        <f>D60+E60+F60+G60+H60+I60</f>
        <v>0</v>
      </c>
      <c r="K60" s="324">
        <f>C60+J60</f>
        <v>0</v>
      </c>
    </row>
  </sheetData>
  <sheetProtection sheet="1" formatCells="0"/>
  <mergeCells count="15"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57B3B-3464-4371-91DA-4EC159E4DA59}">
  <sheetPr>
    <tabColor rgb="FF92D050"/>
  </sheetPr>
  <dimension ref="A1:O167"/>
  <sheetViews>
    <sheetView zoomScale="99" zoomScaleNormal="99" zoomScaleSheetLayoutView="100" workbookViewId="0">
      <selection activeCell="B1" sqref="B1:K1"/>
    </sheetView>
  </sheetViews>
  <sheetFormatPr defaultRowHeight="15.75" x14ac:dyDescent="0.25"/>
  <cols>
    <col min="1" max="1" width="7.5" style="1" customWidth="1"/>
    <col min="2" max="2" width="59.6640625" style="1" customWidth="1"/>
    <col min="3" max="3" width="14.83203125" style="2" customWidth="1"/>
    <col min="4" max="11" width="14.83203125" style="1" customWidth="1"/>
    <col min="12" max="16384" width="9.33203125" style="1"/>
  </cols>
  <sheetData>
    <row r="1" spans="1:11" x14ac:dyDescent="0.25">
      <c r="A1" s="133"/>
      <c r="B1" s="472" t="s">
        <v>509</v>
      </c>
      <c r="C1" s="494"/>
      <c r="D1" s="494"/>
      <c r="E1" s="494"/>
      <c r="F1" s="494"/>
      <c r="G1" s="494"/>
      <c r="H1" s="494"/>
      <c r="I1" s="494"/>
      <c r="J1" s="494"/>
      <c r="K1" s="494"/>
    </row>
    <row r="2" spans="1:11" x14ac:dyDescent="0.25">
      <c r="A2" s="133"/>
      <c r="B2" s="133"/>
      <c r="C2" s="134"/>
      <c r="D2" s="133"/>
      <c r="E2" s="133"/>
      <c r="F2" s="133"/>
      <c r="G2" s="133"/>
      <c r="H2" s="133"/>
      <c r="I2" s="133"/>
      <c r="J2" s="133"/>
      <c r="K2" s="133"/>
    </row>
    <row r="3" spans="1:11" x14ac:dyDescent="0.25">
      <c r="A3" s="474" t="str">
        <f>CONCATENATE([1]E_ALAPADATOK!A3)</f>
        <v>Sály Község Önkormányzata</v>
      </c>
      <c r="B3" s="474"/>
      <c r="C3" s="475"/>
      <c r="D3" s="474"/>
      <c r="E3" s="474"/>
      <c r="F3" s="474"/>
      <c r="G3" s="474"/>
      <c r="H3" s="474"/>
      <c r="I3" s="474"/>
      <c r="J3" s="474"/>
      <c r="K3" s="474"/>
    </row>
    <row r="4" spans="1:11" x14ac:dyDescent="0.25">
      <c r="A4" s="474" t="s">
        <v>284</v>
      </c>
      <c r="B4" s="474"/>
      <c r="C4" s="475"/>
      <c r="D4" s="474"/>
      <c r="E4" s="474"/>
      <c r="F4" s="474"/>
      <c r="G4" s="474"/>
      <c r="H4" s="474"/>
      <c r="I4" s="474"/>
      <c r="J4" s="474"/>
      <c r="K4" s="474"/>
    </row>
    <row r="5" spans="1:11" x14ac:dyDescent="0.25">
      <c r="A5" s="133"/>
      <c r="B5" s="133"/>
      <c r="C5" s="134"/>
      <c r="D5" s="133"/>
      <c r="E5" s="133"/>
      <c r="F5" s="133"/>
      <c r="G5" s="133"/>
      <c r="H5" s="133"/>
      <c r="I5" s="133"/>
      <c r="J5" s="133"/>
      <c r="K5" s="133"/>
    </row>
    <row r="6" spans="1:11" ht="15.95" customHeight="1" x14ac:dyDescent="0.25">
      <c r="A6" s="468" t="s">
        <v>282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</row>
    <row r="7" spans="1:11" ht="15.95" customHeight="1" thickBot="1" x14ac:dyDescent="0.3">
      <c r="A7" s="470" t="s">
        <v>281</v>
      </c>
      <c r="B7" s="470"/>
      <c r="C7" s="132"/>
      <c r="D7" s="133"/>
      <c r="E7" s="133"/>
      <c r="F7" s="133"/>
      <c r="G7" s="133"/>
      <c r="H7" s="133"/>
      <c r="I7" s="133"/>
      <c r="J7" s="133"/>
      <c r="K7" s="132" t="s">
        <v>280</v>
      </c>
    </row>
    <row r="8" spans="1:11" x14ac:dyDescent="0.25">
      <c r="A8" s="485" t="s">
        <v>139</v>
      </c>
      <c r="B8" s="487" t="s">
        <v>279</v>
      </c>
      <c r="C8" s="489" t="str">
        <f>+CONCATENATE(LEFT([1]E_ÖSSZEFÜGGÉSEK!A6,4),". évi")</f>
        <v>2019. évi</v>
      </c>
      <c r="D8" s="490"/>
      <c r="E8" s="491"/>
      <c r="F8" s="491"/>
      <c r="G8" s="491"/>
      <c r="H8" s="491"/>
      <c r="I8" s="491"/>
      <c r="J8" s="491"/>
      <c r="K8" s="492"/>
    </row>
    <row r="9" spans="1:11" ht="48.75" thickBot="1" x14ac:dyDescent="0.3">
      <c r="A9" s="486"/>
      <c r="B9" s="488"/>
      <c r="C9" s="90" t="s">
        <v>137</v>
      </c>
      <c r="D9" s="89" t="str">
        <f>CONCATENATE('E_1.1.sz.mell.'!E9)</f>
        <v xml:space="preserve">.... sz. módosítás </v>
      </c>
      <c r="E9" s="89" t="str">
        <f>CONCATENATE('E_1.1.sz.mell.'!E9)</f>
        <v xml:space="preserve">.... sz. módosítás </v>
      </c>
      <c r="F9" s="89" t="str">
        <f>CONCATENATE('E_1.1.sz.mell.'!F9)</f>
        <v xml:space="preserve">... sz. módosítás </v>
      </c>
      <c r="G9" s="89" t="str">
        <f>CONCATENATE('E_1.1.sz.mell.'!G9)</f>
        <v xml:space="preserve">.... sz. módosítás </v>
      </c>
      <c r="H9" s="89" t="str">
        <f>CONCATENATE('E_1.1.sz.mell.'!H9)</f>
        <v xml:space="preserve">.... sz. módosítás </v>
      </c>
      <c r="I9" s="89" t="str">
        <f>CONCATENATE('E_1.1.sz.mell.'!I9)</f>
        <v xml:space="preserve">.... sz. módosítás </v>
      </c>
      <c r="J9" s="88" t="s">
        <v>276</v>
      </c>
      <c r="K9" s="87" t="str">
        <f>CONCATENATE('E_1.1.sz.mell.'!K9)</f>
        <v>….számú módosítás utáni előirányzat</v>
      </c>
    </row>
    <row r="10" spans="1:11" s="81" customFormat="1" ht="12" customHeight="1" thickBot="1" x14ac:dyDescent="0.25">
      <c r="A10" s="127" t="s">
        <v>136</v>
      </c>
      <c r="B10" s="126" t="s">
        <v>135</v>
      </c>
      <c r="C10" s="84" t="s">
        <v>134</v>
      </c>
      <c r="D10" s="84" t="s">
        <v>133</v>
      </c>
      <c r="E10" s="83" t="s">
        <v>132</v>
      </c>
      <c r="F10" s="83" t="s">
        <v>131</v>
      </c>
      <c r="G10" s="83" t="s">
        <v>130</v>
      </c>
      <c r="H10" s="83" t="s">
        <v>129</v>
      </c>
      <c r="I10" s="83" t="s">
        <v>128</v>
      </c>
      <c r="J10" s="83" t="s">
        <v>127</v>
      </c>
      <c r="K10" s="82" t="s">
        <v>126</v>
      </c>
    </row>
    <row r="11" spans="1:11" s="12" customFormat="1" ht="12" customHeight="1" thickBot="1" x14ac:dyDescent="0.25">
      <c r="A11" s="9" t="s">
        <v>125</v>
      </c>
      <c r="B11" s="114" t="s">
        <v>274</v>
      </c>
      <c r="C11" s="7">
        <f t="shared" ref="C11:K11" si="0">+C12+C13+C14+C15+C16+C17</f>
        <v>156708240</v>
      </c>
      <c r="D11" s="7">
        <f t="shared" si="0"/>
        <v>234765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234765</v>
      </c>
      <c r="K11" s="6">
        <f t="shared" si="0"/>
        <v>156943005</v>
      </c>
    </row>
    <row r="12" spans="1:11" s="12" customFormat="1" ht="12" customHeight="1" x14ac:dyDescent="0.2">
      <c r="A12" s="36" t="s">
        <v>123</v>
      </c>
      <c r="B12" s="106" t="s">
        <v>273</v>
      </c>
      <c r="C12" s="53">
        <v>29168634</v>
      </c>
      <c r="D12" s="53">
        <v>160371</v>
      </c>
      <c r="E12" s="53"/>
      <c r="F12" s="53"/>
      <c r="G12" s="53"/>
      <c r="H12" s="53"/>
      <c r="I12" s="53"/>
      <c r="J12" s="47">
        <f t="shared" ref="J12:J17" si="1">D12+E12+F12+G12+H12+I12</f>
        <v>160371</v>
      </c>
      <c r="K12" s="21">
        <f t="shared" ref="K12:K17" si="2">C12+J12</f>
        <v>29329005</v>
      </c>
    </row>
    <row r="13" spans="1:11" s="12" customFormat="1" ht="12" customHeight="1" x14ac:dyDescent="0.2">
      <c r="A13" s="65" t="s">
        <v>121</v>
      </c>
      <c r="B13" s="104" t="s">
        <v>272</v>
      </c>
      <c r="C13" s="34">
        <v>39346300</v>
      </c>
      <c r="D13" s="34"/>
      <c r="E13" s="53"/>
      <c r="F13" s="53"/>
      <c r="G13" s="53"/>
      <c r="H13" s="53"/>
      <c r="I13" s="53"/>
      <c r="J13" s="47">
        <f t="shared" si="1"/>
        <v>0</v>
      </c>
      <c r="K13" s="21">
        <f t="shared" si="2"/>
        <v>39346300</v>
      </c>
    </row>
    <row r="14" spans="1:11" s="12" customFormat="1" ht="12" customHeight="1" x14ac:dyDescent="0.2">
      <c r="A14" s="65" t="s">
        <v>119</v>
      </c>
      <c r="B14" s="104" t="s">
        <v>271</v>
      </c>
      <c r="C14" s="34">
        <v>77988686</v>
      </c>
      <c r="D14" s="34">
        <v>74394</v>
      </c>
      <c r="E14" s="53"/>
      <c r="F14" s="53"/>
      <c r="G14" s="53"/>
      <c r="H14" s="53"/>
      <c r="I14" s="53"/>
      <c r="J14" s="47">
        <f t="shared" si="1"/>
        <v>74394</v>
      </c>
      <c r="K14" s="21">
        <f t="shared" si="2"/>
        <v>78063080</v>
      </c>
    </row>
    <row r="15" spans="1:11" s="12" customFormat="1" ht="12" customHeight="1" x14ac:dyDescent="0.2">
      <c r="A15" s="65" t="s">
        <v>117</v>
      </c>
      <c r="B15" s="104" t="s">
        <v>270</v>
      </c>
      <c r="C15" s="34">
        <v>2204620</v>
      </c>
      <c r="D15" s="34"/>
      <c r="E15" s="53"/>
      <c r="F15" s="53"/>
      <c r="G15" s="53"/>
      <c r="H15" s="53"/>
      <c r="I15" s="53"/>
      <c r="J15" s="47">
        <f t="shared" si="1"/>
        <v>0</v>
      </c>
      <c r="K15" s="21">
        <f t="shared" si="2"/>
        <v>2204620</v>
      </c>
    </row>
    <row r="16" spans="1:11" s="12" customFormat="1" ht="12" customHeight="1" x14ac:dyDescent="0.2">
      <c r="A16" s="65" t="s">
        <v>269</v>
      </c>
      <c r="B16" s="51" t="s">
        <v>268</v>
      </c>
      <c r="C16" s="34">
        <v>8000000</v>
      </c>
      <c r="D16" s="34"/>
      <c r="E16" s="53"/>
      <c r="F16" s="53"/>
      <c r="G16" s="53"/>
      <c r="H16" s="53"/>
      <c r="I16" s="53"/>
      <c r="J16" s="47">
        <f t="shared" si="1"/>
        <v>0</v>
      </c>
      <c r="K16" s="21">
        <f t="shared" si="2"/>
        <v>8000000</v>
      </c>
    </row>
    <row r="17" spans="1:11" s="12" customFormat="1" ht="12" customHeight="1" thickBot="1" x14ac:dyDescent="0.25">
      <c r="A17" s="68" t="s">
        <v>113</v>
      </c>
      <c r="B17" s="52" t="s">
        <v>267</v>
      </c>
      <c r="C17" s="34"/>
      <c r="D17" s="34"/>
      <c r="E17" s="53"/>
      <c r="F17" s="53"/>
      <c r="G17" s="53"/>
      <c r="H17" s="53"/>
      <c r="I17" s="53"/>
      <c r="J17" s="47">
        <f t="shared" si="1"/>
        <v>0</v>
      </c>
      <c r="K17" s="21">
        <f t="shared" si="2"/>
        <v>0</v>
      </c>
    </row>
    <row r="18" spans="1:11" s="12" customFormat="1" ht="12" customHeight="1" thickBot="1" x14ac:dyDescent="0.25">
      <c r="A18" s="9" t="s">
        <v>1</v>
      </c>
      <c r="B18" s="97" t="s">
        <v>266</v>
      </c>
      <c r="C18" s="7">
        <f t="shared" ref="C18:K18" si="3">+C19+C20+C21+C22+C23</f>
        <v>5832000</v>
      </c>
      <c r="D18" s="7">
        <f t="shared" si="3"/>
        <v>29552642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29552642</v>
      </c>
      <c r="K18" s="6">
        <f t="shared" si="3"/>
        <v>35384642</v>
      </c>
    </row>
    <row r="19" spans="1:11" s="12" customFormat="1" ht="12" customHeight="1" x14ac:dyDescent="0.2">
      <c r="A19" s="36" t="s">
        <v>84</v>
      </c>
      <c r="B19" s="106" t="s">
        <v>265</v>
      </c>
      <c r="C19" s="53"/>
      <c r="D19" s="53"/>
      <c r="E19" s="53"/>
      <c r="F19" s="53"/>
      <c r="G19" s="53"/>
      <c r="H19" s="53"/>
      <c r="I19" s="53"/>
      <c r="J19" s="47">
        <f t="shared" ref="J19:J24" si="4">D19+E19+F19+G19+H19+I19</f>
        <v>0</v>
      </c>
      <c r="K19" s="21">
        <f t="shared" ref="K19:K24" si="5">C19+J19</f>
        <v>0</v>
      </c>
    </row>
    <row r="20" spans="1:11" s="12" customFormat="1" ht="12" customHeight="1" x14ac:dyDescent="0.2">
      <c r="A20" s="65" t="s">
        <v>82</v>
      </c>
      <c r="B20" s="104" t="s">
        <v>264</v>
      </c>
      <c r="C20" s="34"/>
      <c r="D20" s="34"/>
      <c r="E20" s="53"/>
      <c r="F20" s="53"/>
      <c r="G20" s="53"/>
      <c r="H20" s="53"/>
      <c r="I20" s="53"/>
      <c r="J20" s="47">
        <f t="shared" si="4"/>
        <v>0</v>
      </c>
      <c r="K20" s="21">
        <f t="shared" si="5"/>
        <v>0</v>
      </c>
    </row>
    <row r="21" spans="1:11" s="12" customFormat="1" ht="12" customHeight="1" x14ac:dyDescent="0.2">
      <c r="A21" s="65" t="s">
        <v>80</v>
      </c>
      <c r="B21" s="104" t="s">
        <v>263</v>
      </c>
      <c r="C21" s="34"/>
      <c r="D21" s="34"/>
      <c r="E21" s="53"/>
      <c r="F21" s="53"/>
      <c r="G21" s="53"/>
      <c r="H21" s="53"/>
      <c r="I21" s="53"/>
      <c r="J21" s="47">
        <f t="shared" si="4"/>
        <v>0</v>
      </c>
      <c r="K21" s="21">
        <f t="shared" si="5"/>
        <v>0</v>
      </c>
    </row>
    <row r="22" spans="1:11" s="12" customFormat="1" ht="12" customHeight="1" x14ac:dyDescent="0.2">
      <c r="A22" s="65" t="s">
        <v>78</v>
      </c>
      <c r="B22" s="104" t="s">
        <v>262</v>
      </c>
      <c r="C22" s="34"/>
      <c r="D22" s="34"/>
      <c r="E22" s="53"/>
      <c r="F22" s="53"/>
      <c r="G22" s="53"/>
      <c r="H22" s="53"/>
      <c r="I22" s="53"/>
      <c r="J22" s="47">
        <f t="shared" si="4"/>
        <v>0</v>
      </c>
      <c r="K22" s="21">
        <f t="shared" si="5"/>
        <v>0</v>
      </c>
    </row>
    <row r="23" spans="1:11" s="12" customFormat="1" ht="12" customHeight="1" x14ac:dyDescent="0.2">
      <c r="A23" s="65" t="s">
        <v>76</v>
      </c>
      <c r="B23" s="104" t="s">
        <v>261</v>
      </c>
      <c r="C23" s="34">
        <v>5832000</v>
      </c>
      <c r="D23" s="34">
        <v>29552642</v>
      </c>
      <c r="E23" s="53"/>
      <c r="F23" s="53"/>
      <c r="G23" s="53"/>
      <c r="H23" s="53"/>
      <c r="I23" s="53"/>
      <c r="J23" s="47">
        <f t="shared" si="4"/>
        <v>29552642</v>
      </c>
      <c r="K23" s="21">
        <f t="shared" si="5"/>
        <v>35384642</v>
      </c>
    </row>
    <row r="24" spans="1:11" s="12" customFormat="1" ht="12" customHeight="1" thickBot="1" x14ac:dyDescent="0.25">
      <c r="A24" s="68" t="s">
        <v>74</v>
      </c>
      <c r="B24" s="52" t="s">
        <v>260</v>
      </c>
      <c r="C24" s="31"/>
      <c r="D24" s="31"/>
      <c r="E24" s="117"/>
      <c r="F24" s="117"/>
      <c r="G24" s="117"/>
      <c r="H24" s="117"/>
      <c r="I24" s="117"/>
      <c r="J24" s="47">
        <f t="shared" si="4"/>
        <v>0</v>
      </c>
      <c r="K24" s="21">
        <f t="shared" si="5"/>
        <v>0</v>
      </c>
    </row>
    <row r="25" spans="1:11" s="12" customFormat="1" ht="12" customHeight="1" thickBot="1" x14ac:dyDescent="0.25">
      <c r="A25" s="9" t="s">
        <v>58</v>
      </c>
      <c r="B25" s="114" t="s">
        <v>259</v>
      </c>
      <c r="C25" s="7">
        <f t="shared" ref="C25:K25" si="6">+C26+C27+C28+C29+C30</f>
        <v>0</v>
      </c>
      <c r="D25" s="7">
        <f t="shared" si="6"/>
        <v>33011967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33011967</v>
      </c>
      <c r="K25" s="6">
        <f t="shared" si="6"/>
        <v>33011967</v>
      </c>
    </row>
    <row r="26" spans="1:11" s="12" customFormat="1" ht="12" customHeight="1" x14ac:dyDescent="0.2">
      <c r="A26" s="36" t="s">
        <v>258</v>
      </c>
      <c r="B26" s="106" t="s">
        <v>257</v>
      </c>
      <c r="C26" s="53"/>
      <c r="D26" s="53"/>
      <c r="E26" s="53"/>
      <c r="F26" s="53"/>
      <c r="G26" s="53"/>
      <c r="H26" s="53"/>
      <c r="I26" s="53"/>
      <c r="J26" s="47">
        <f t="shared" ref="J26:J31" si="7">D26+E26+F26+G26+H26+I26</f>
        <v>0</v>
      </c>
      <c r="K26" s="21">
        <f t="shared" ref="K26:K31" si="8">C26+J26</f>
        <v>0</v>
      </c>
    </row>
    <row r="27" spans="1:11" s="12" customFormat="1" ht="12" customHeight="1" x14ac:dyDescent="0.2">
      <c r="A27" s="65" t="s">
        <v>256</v>
      </c>
      <c r="B27" s="104" t="s">
        <v>255</v>
      </c>
      <c r="C27" s="34"/>
      <c r="D27" s="34"/>
      <c r="E27" s="53"/>
      <c r="F27" s="53"/>
      <c r="G27" s="53"/>
      <c r="H27" s="53"/>
      <c r="I27" s="53"/>
      <c r="J27" s="47">
        <f t="shared" si="7"/>
        <v>0</v>
      </c>
      <c r="K27" s="21">
        <f t="shared" si="8"/>
        <v>0</v>
      </c>
    </row>
    <row r="28" spans="1:11" s="12" customFormat="1" ht="12" customHeight="1" x14ac:dyDescent="0.2">
      <c r="A28" s="65" t="s">
        <v>254</v>
      </c>
      <c r="B28" s="104" t="s">
        <v>253</v>
      </c>
      <c r="C28" s="34"/>
      <c r="D28" s="34"/>
      <c r="E28" s="53"/>
      <c r="F28" s="53"/>
      <c r="G28" s="53"/>
      <c r="H28" s="53"/>
      <c r="I28" s="53"/>
      <c r="J28" s="47">
        <f t="shared" si="7"/>
        <v>0</v>
      </c>
      <c r="K28" s="21">
        <f t="shared" si="8"/>
        <v>0</v>
      </c>
    </row>
    <row r="29" spans="1:11" s="12" customFormat="1" ht="12" customHeight="1" x14ac:dyDescent="0.2">
      <c r="A29" s="65" t="s">
        <v>252</v>
      </c>
      <c r="B29" s="104" t="s">
        <v>251</v>
      </c>
      <c r="C29" s="34"/>
      <c r="D29" s="34"/>
      <c r="E29" s="53"/>
      <c r="F29" s="53"/>
      <c r="G29" s="53"/>
      <c r="H29" s="53"/>
      <c r="I29" s="53"/>
      <c r="J29" s="47">
        <f t="shared" si="7"/>
        <v>0</v>
      </c>
      <c r="K29" s="21">
        <f t="shared" si="8"/>
        <v>0</v>
      </c>
    </row>
    <row r="30" spans="1:11" s="12" customFormat="1" ht="12" customHeight="1" x14ac:dyDescent="0.2">
      <c r="A30" s="65" t="s">
        <v>250</v>
      </c>
      <c r="B30" s="104" t="s">
        <v>249</v>
      </c>
      <c r="C30" s="34"/>
      <c r="D30" s="34">
        <v>33011967</v>
      </c>
      <c r="E30" s="53"/>
      <c r="F30" s="53"/>
      <c r="G30" s="53"/>
      <c r="H30" s="53"/>
      <c r="I30" s="53"/>
      <c r="J30" s="47">
        <f t="shared" si="7"/>
        <v>33011967</v>
      </c>
      <c r="K30" s="21">
        <f t="shared" si="8"/>
        <v>33011967</v>
      </c>
    </row>
    <row r="31" spans="1:11" s="12" customFormat="1" ht="12" customHeight="1" thickBot="1" x14ac:dyDescent="0.25">
      <c r="A31" s="68" t="s">
        <v>248</v>
      </c>
      <c r="B31" s="125" t="s">
        <v>247</v>
      </c>
      <c r="C31" s="31"/>
      <c r="D31" s="31"/>
      <c r="E31" s="117"/>
      <c r="F31" s="117"/>
      <c r="G31" s="117"/>
      <c r="H31" s="117"/>
      <c r="I31" s="117"/>
      <c r="J31" s="116">
        <f t="shared" si="7"/>
        <v>0</v>
      </c>
      <c r="K31" s="21">
        <f t="shared" si="8"/>
        <v>0</v>
      </c>
    </row>
    <row r="32" spans="1:11" s="12" customFormat="1" ht="12" customHeight="1" thickBot="1" x14ac:dyDescent="0.25">
      <c r="A32" s="9" t="s">
        <v>246</v>
      </c>
      <c r="B32" s="114" t="s">
        <v>245</v>
      </c>
      <c r="C32" s="44">
        <f t="shared" ref="C32:K32" si="9">+C33+C34+C35+C36+C37+C38+C39</f>
        <v>15000000</v>
      </c>
      <c r="D32" s="44">
        <f t="shared" si="9"/>
        <v>500000</v>
      </c>
      <c r="E32" s="44">
        <f t="shared" si="9"/>
        <v>0</v>
      </c>
      <c r="F32" s="44">
        <f t="shared" si="9"/>
        <v>0</v>
      </c>
      <c r="G32" s="44">
        <f t="shared" si="9"/>
        <v>0</v>
      </c>
      <c r="H32" s="44">
        <f t="shared" si="9"/>
        <v>0</v>
      </c>
      <c r="I32" s="44">
        <f t="shared" si="9"/>
        <v>0</v>
      </c>
      <c r="J32" s="44">
        <f t="shared" si="9"/>
        <v>500000</v>
      </c>
      <c r="K32" s="43">
        <f t="shared" si="9"/>
        <v>15500000</v>
      </c>
    </row>
    <row r="33" spans="1:11" s="12" customFormat="1" ht="12" customHeight="1" x14ac:dyDescent="0.2">
      <c r="A33" s="36" t="s">
        <v>54</v>
      </c>
      <c r="B33" s="106" t="s">
        <v>244</v>
      </c>
      <c r="C33" s="47">
        <v>1200000</v>
      </c>
      <c r="D33" s="47"/>
      <c r="E33" s="47"/>
      <c r="F33" s="47"/>
      <c r="G33" s="47"/>
      <c r="H33" s="47"/>
      <c r="I33" s="47"/>
      <c r="J33" s="47">
        <f t="shared" ref="J33:J39" si="10">D33+E33+F33+G33+H33+I33</f>
        <v>0</v>
      </c>
      <c r="K33" s="21">
        <f t="shared" ref="K33:K39" si="11">C33+J33</f>
        <v>1200000</v>
      </c>
    </row>
    <row r="34" spans="1:11" s="12" customFormat="1" ht="12" customHeight="1" x14ac:dyDescent="0.2">
      <c r="A34" s="65" t="s">
        <v>52</v>
      </c>
      <c r="B34" s="104" t="s">
        <v>243</v>
      </c>
      <c r="C34" s="34"/>
      <c r="D34" s="34"/>
      <c r="E34" s="53"/>
      <c r="F34" s="53"/>
      <c r="G34" s="53"/>
      <c r="H34" s="53"/>
      <c r="I34" s="53"/>
      <c r="J34" s="47">
        <f t="shared" si="10"/>
        <v>0</v>
      </c>
      <c r="K34" s="21">
        <f t="shared" si="11"/>
        <v>0</v>
      </c>
    </row>
    <row r="35" spans="1:11" s="12" customFormat="1" ht="12" customHeight="1" x14ac:dyDescent="0.2">
      <c r="A35" s="65" t="s">
        <v>50</v>
      </c>
      <c r="B35" s="104" t="s">
        <v>242</v>
      </c>
      <c r="C35" s="34">
        <v>10000000</v>
      </c>
      <c r="D35" s="34"/>
      <c r="E35" s="53"/>
      <c r="F35" s="53"/>
      <c r="G35" s="53"/>
      <c r="H35" s="53"/>
      <c r="I35" s="53"/>
      <c r="J35" s="47">
        <f t="shared" si="10"/>
        <v>0</v>
      </c>
      <c r="K35" s="21">
        <f t="shared" si="11"/>
        <v>10000000</v>
      </c>
    </row>
    <row r="36" spans="1:11" s="12" customFormat="1" ht="12" customHeight="1" x14ac:dyDescent="0.2">
      <c r="A36" s="65" t="s">
        <v>241</v>
      </c>
      <c r="B36" s="104" t="s">
        <v>240</v>
      </c>
      <c r="C36" s="34">
        <v>700000</v>
      </c>
      <c r="D36" s="34">
        <v>500000</v>
      </c>
      <c r="E36" s="53"/>
      <c r="F36" s="53"/>
      <c r="G36" s="53"/>
      <c r="H36" s="53"/>
      <c r="I36" s="53"/>
      <c r="J36" s="47">
        <f t="shared" si="10"/>
        <v>500000</v>
      </c>
      <c r="K36" s="21">
        <f t="shared" si="11"/>
        <v>1200000</v>
      </c>
    </row>
    <row r="37" spans="1:11" s="12" customFormat="1" ht="12" customHeight="1" x14ac:dyDescent="0.2">
      <c r="A37" s="65" t="s">
        <v>239</v>
      </c>
      <c r="B37" s="104" t="s">
        <v>238</v>
      </c>
      <c r="C37" s="34">
        <v>3000000</v>
      </c>
      <c r="D37" s="34"/>
      <c r="E37" s="53"/>
      <c r="F37" s="53"/>
      <c r="G37" s="53"/>
      <c r="H37" s="53"/>
      <c r="I37" s="53"/>
      <c r="J37" s="47">
        <f t="shared" si="10"/>
        <v>0</v>
      </c>
      <c r="K37" s="21">
        <f t="shared" si="11"/>
        <v>3000000</v>
      </c>
    </row>
    <row r="38" spans="1:11" s="12" customFormat="1" ht="12" customHeight="1" x14ac:dyDescent="0.2">
      <c r="A38" s="65" t="s">
        <v>237</v>
      </c>
      <c r="B38" s="104" t="s">
        <v>236</v>
      </c>
      <c r="C38" s="34"/>
      <c r="D38" s="34"/>
      <c r="E38" s="53"/>
      <c r="F38" s="53"/>
      <c r="G38" s="53"/>
      <c r="H38" s="53"/>
      <c r="I38" s="53"/>
      <c r="J38" s="47">
        <f t="shared" si="10"/>
        <v>0</v>
      </c>
      <c r="K38" s="21">
        <f t="shared" si="11"/>
        <v>0</v>
      </c>
    </row>
    <row r="39" spans="1:11" s="12" customFormat="1" ht="12" customHeight="1" thickBot="1" x14ac:dyDescent="0.25">
      <c r="A39" s="68" t="s">
        <v>235</v>
      </c>
      <c r="B39" s="125" t="s">
        <v>234</v>
      </c>
      <c r="C39" s="31">
        <v>100000</v>
      </c>
      <c r="D39" s="31"/>
      <c r="E39" s="117"/>
      <c r="F39" s="117"/>
      <c r="G39" s="117"/>
      <c r="H39" s="117"/>
      <c r="I39" s="117"/>
      <c r="J39" s="116">
        <f t="shared" si="10"/>
        <v>0</v>
      </c>
      <c r="K39" s="21">
        <f t="shared" si="11"/>
        <v>100000</v>
      </c>
    </row>
    <row r="40" spans="1:11" s="12" customFormat="1" ht="12" customHeight="1" thickBot="1" x14ac:dyDescent="0.25">
      <c r="A40" s="9" t="s">
        <v>48</v>
      </c>
      <c r="B40" s="114" t="s">
        <v>233</v>
      </c>
      <c r="C40" s="7">
        <f t="shared" ref="C40:K40" si="12">SUM(C41:C51)</f>
        <v>9539675</v>
      </c>
      <c r="D40" s="7">
        <f t="shared" si="12"/>
        <v>3272896</v>
      </c>
      <c r="E40" s="7">
        <f t="shared" si="12"/>
        <v>0</v>
      </c>
      <c r="F40" s="7">
        <f t="shared" si="12"/>
        <v>0</v>
      </c>
      <c r="G40" s="7">
        <f t="shared" si="12"/>
        <v>0</v>
      </c>
      <c r="H40" s="7">
        <f t="shared" si="12"/>
        <v>0</v>
      </c>
      <c r="I40" s="7">
        <f t="shared" si="12"/>
        <v>0</v>
      </c>
      <c r="J40" s="7">
        <f t="shared" si="12"/>
        <v>3272896</v>
      </c>
      <c r="K40" s="6">
        <f t="shared" si="12"/>
        <v>12812571</v>
      </c>
    </row>
    <row r="41" spans="1:11" s="12" customFormat="1" ht="12" customHeight="1" x14ac:dyDescent="0.2">
      <c r="A41" s="36" t="s">
        <v>46</v>
      </c>
      <c r="B41" s="106" t="s">
        <v>232</v>
      </c>
      <c r="C41" s="53"/>
      <c r="D41" s="53"/>
      <c r="E41" s="53"/>
      <c r="F41" s="53"/>
      <c r="G41" s="53"/>
      <c r="H41" s="53"/>
      <c r="I41" s="53"/>
      <c r="J41" s="47">
        <f t="shared" ref="J41:J51" si="13">D41+E41+F41+G41+H41+I41</f>
        <v>0</v>
      </c>
      <c r="K41" s="21">
        <f t="shared" ref="K41:K51" si="14">C41+J41</f>
        <v>0</v>
      </c>
    </row>
    <row r="42" spans="1:11" s="12" customFormat="1" ht="12" customHeight="1" x14ac:dyDescent="0.2">
      <c r="A42" s="65" t="s">
        <v>44</v>
      </c>
      <c r="B42" s="104" t="s">
        <v>231</v>
      </c>
      <c r="C42" s="34"/>
      <c r="D42" s="34"/>
      <c r="E42" s="53"/>
      <c r="F42" s="53"/>
      <c r="G42" s="53"/>
      <c r="H42" s="53"/>
      <c r="I42" s="53"/>
      <c r="J42" s="47">
        <f t="shared" si="13"/>
        <v>0</v>
      </c>
      <c r="K42" s="21">
        <f t="shared" si="14"/>
        <v>0</v>
      </c>
    </row>
    <row r="43" spans="1:11" s="12" customFormat="1" ht="12" customHeight="1" x14ac:dyDescent="0.2">
      <c r="A43" s="65" t="s">
        <v>42</v>
      </c>
      <c r="B43" s="104" t="s">
        <v>230</v>
      </c>
      <c r="C43" s="34">
        <v>2500000</v>
      </c>
      <c r="D43" s="34"/>
      <c r="E43" s="53"/>
      <c r="F43" s="53"/>
      <c r="G43" s="53"/>
      <c r="H43" s="53"/>
      <c r="I43" s="53"/>
      <c r="J43" s="47">
        <f t="shared" si="13"/>
        <v>0</v>
      </c>
      <c r="K43" s="21">
        <f t="shared" si="14"/>
        <v>2500000</v>
      </c>
    </row>
    <row r="44" spans="1:11" s="12" customFormat="1" ht="12" customHeight="1" x14ac:dyDescent="0.2">
      <c r="A44" s="65" t="s">
        <v>40</v>
      </c>
      <c r="B44" s="104" t="s">
        <v>229</v>
      </c>
      <c r="C44" s="34"/>
      <c r="D44" s="34">
        <v>3182696</v>
      </c>
      <c r="E44" s="53"/>
      <c r="F44" s="53"/>
      <c r="G44" s="53"/>
      <c r="H44" s="53"/>
      <c r="I44" s="53"/>
      <c r="J44" s="47">
        <f t="shared" si="13"/>
        <v>3182696</v>
      </c>
      <c r="K44" s="21">
        <f t="shared" si="14"/>
        <v>3182696</v>
      </c>
    </row>
    <row r="45" spans="1:11" s="12" customFormat="1" ht="12" customHeight="1" x14ac:dyDescent="0.2">
      <c r="A45" s="65" t="s">
        <v>38</v>
      </c>
      <c r="B45" s="104" t="s">
        <v>228</v>
      </c>
      <c r="C45" s="34">
        <v>7000000</v>
      </c>
      <c r="D45" s="34"/>
      <c r="E45" s="53"/>
      <c r="F45" s="53"/>
      <c r="G45" s="53"/>
      <c r="H45" s="53"/>
      <c r="I45" s="53"/>
      <c r="J45" s="47">
        <f t="shared" si="13"/>
        <v>0</v>
      </c>
      <c r="K45" s="21">
        <f t="shared" si="14"/>
        <v>7000000</v>
      </c>
    </row>
    <row r="46" spans="1:11" s="12" customFormat="1" ht="12" customHeight="1" x14ac:dyDescent="0.2">
      <c r="A46" s="65" t="s">
        <v>36</v>
      </c>
      <c r="B46" s="104" t="s">
        <v>227</v>
      </c>
      <c r="C46" s="34"/>
      <c r="D46" s="34"/>
      <c r="E46" s="53"/>
      <c r="F46" s="53"/>
      <c r="G46" s="53"/>
      <c r="H46" s="53"/>
      <c r="I46" s="53"/>
      <c r="J46" s="47">
        <f t="shared" si="13"/>
        <v>0</v>
      </c>
      <c r="K46" s="21">
        <f t="shared" si="14"/>
        <v>0</v>
      </c>
    </row>
    <row r="47" spans="1:11" s="12" customFormat="1" ht="12" customHeight="1" x14ac:dyDescent="0.2">
      <c r="A47" s="65" t="s">
        <v>226</v>
      </c>
      <c r="B47" s="104" t="s">
        <v>225</v>
      </c>
      <c r="C47" s="34"/>
      <c r="D47" s="34"/>
      <c r="E47" s="53"/>
      <c r="F47" s="53"/>
      <c r="G47" s="53"/>
      <c r="H47" s="53"/>
      <c r="I47" s="53"/>
      <c r="J47" s="47">
        <f t="shared" si="13"/>
        <v>0</v>
      </c>
      <c r="K47" s="21">
        <f t="shared" si="14"/>
        <v>0</v>
      </c>
    </row>
    <row r="48" spans="1:11" s="12" customFormat="1" ht="12" customHeight="1" x14ac:dyDescent="0.2">
      <c r="A48" s="65" t="s">
        <v>224</v>
      </c>
      <c r="B48" s="104" t="s">
        <v>223</v>
      </c>
      <c r="C48" s="34"/>
      <c r="D48" s="34">
        <v>200</v>
      </c>
      <c r="E48" s="53"/>
      <c r="F48" s="53"/>
      <c r="G48" s="53"/>
      <c r="H48" s="53"/>
      <c r="I48" s="53"/>
      <c r="J48" s="47">
        <f t="shared" si="13"/>
        <v>200</v>
      </c>
      <c r="K48" s="21">
        <f t="shared" si="14"/>
        <v>200</v>
      </c>
    </row>
    <row r="49" spans="1:11" s="12" customFormat="1" ht="12" customHeight="1" x14ac:dyDescent="0.2">
      <c r="A49" s="65" t="s">
        <v>222</v>
      </c>
      <c r="B49" s="104" t="s">
        <v>221</v>
      </c>
      <c r="C49" s="102"/>
      <c r="D49" s="102"/>
      <c r="E49" s="123"/>
      <c r="F49" s="123"/>
      <c r="G49" s="123"/>
      <c r="H49" s="123"/>
      <c r="I49" s="123"/>
      <c r="J49" s="122">
        <f t="shared" si="13"/>
        <v>0</v>
      </c>
      <c r="K49" s="21">
        <f t="shared" si="14"/>
        <v>0</v>
      </c>
    </row>
    <row r="50" spans="1:11" s="12" customFormat="1" ht="12" customHeight="1" x14ac:dyDescent="0.2">
      <c r="A50" s="68" t="s">
        <v>220</v>
      </c>
      <c r="B50" s="125" t="s">
        <v>219</v>
      </c>
      <c r="C50" s="121"/>
      <c r="D50" s="121"/>
      <c r="E50" s="120"/>
      <c r="F50" s="120"/>
      <c r="G50" s="120"/>
      <c r="H50" s="120"/>
      <c r="I50" s="120"/>
      <c r="J50" s="119">
        <f t="shared" si="13"/>
        <v>0</v>
      </c>
      <c r="K50" s="21">
        <f t="shared" si="14"/>
        <v>0</v>
      </c>
    </row>
    <row r="51" spans="1:11" s="12" customFormat="1" ht="12" customHeight="1" thickBot="1" x14ac:dyDescent="0.25">
      <c r="A51" s="64" t="s">
        <v>218</v>
      </c>
      <c r="B51" s="124" t="s">
        <v>217</v>
      </c>
      <c r="C51" s="111">
        <v>39675</v>
      </c>
      <c r="D51" s="111">
        <v>90000</v>
      </c>
      <c r="E51" s="111"/>
      <c r="F51" s="111"/>
      <c r="G51" s="111"/>
      <c r="H51" s="111"/>
      <c r="I51" s="111"/>
      <c r="J51" s="110">
        <f t="shared" si="13"/>
        <v>90000</v>
      </c>
      <c r="K51" s="60">
        <f t="shared" si="14"/>
        <v>129675</v>
      </c>
    </row>
    <row r="52" spans="1:11" s="12" customFormat="1" ht="12" customHeight="1" thickBot="1" x14ac:dyDescent="0.25">
      <c r="A52" s="9" t="s">
        <v>34</v>
      </c>
      <c r="B52" s="114" t="s">
        <v>216</v>
      </c>
      <c r="C52" s="7">
        <f t="shared" ref="C52:K52" si="15">SUM(C53:C57)</f>
        <v>0</v>
      </c>
      <c r="D52" s="7">
        <f t="shared" si="15"/>
        <v>0</v>
      </c>
      <c r="E52" s="7">
        <f t="shared" si="15"/>
        <v>0</v>
      </c>
      <c r="F52" s="7">
        <f t="shared" si="15"/>
        <v>0</v>
      </c>
      <c r="G52" s="7">
        <f t="shared" si="15"/>
        <v>0</v>
      </c>
      <c r="H52" s="7">
        <f t="shared" si="15"/>
        <v>0</v>
      </c>
      <c r="I52" s="7">
        <f t="shared" si="15"/>
        <v>0</v>
      </c>
      <c r="J52" s="7">
        <f t="shared" si="15"/>
        <v>0</v>
      </c>
      <c r="K52" s="6">
        <f t="shared" si="15"/>
        <v>0</v>
      </c>
    </row>
    <row r="53" spans="1:11" s="12" customFormat="1" ht="12" customHeight="1" x14ac:dyDescent="0.2">
      <c r="A53" s="36" t="s">
        <v>32</v>
      </c>
      <c r="B53" s="106" t="s">
        <v>215</v>
      </c>
      <c r="C53" s="123"/>
      <c r="D53" s="123"/>
      <c r="E53" s="123"/>
      <c r="F53" s="123"/>
      <c r="G53" s="123"/>
      <c r="H53" s="123"/>
      <c r="I53" s="123"/>
      <c r="J53" s="122">
        <f>D53+E53+F53+G53+H53+I53</f>
        <v>0</v>
      </c>
      <c r="K53" s="118">
        <f>C53+J53</f>
        <v>0</v>
      </c>
    </row>
    <row r="54" spans="1:11" s="12" customFormat="1" ht="12" customHeight="1" x14ac:dyDescent="0.2">
      <c r="A54" s="65" t="s">
        <v>30</v>
      </c>
      <c r="B54" s="104" t="s">
        <v>214</v>
      </c>
      <c r="C54" s="102"/>
      <c r="D54" s="102"/>
      <c r="E54" s="123"/>
      <c r="F54" s="123"/>
      <c r="G54" s="123"/>
      <c r="H54" s="123"/>
      <c r="I54" s="123"/>
      <c r="J54" s="122">
        <f>D54+E54+F54+G54+H54+I54</f>
        <v>0</v>
      </c>
      <c r="K54" s="118">
        <f>C54+J54</f>
        <v>0</v>
      </c>
    </row>
    <row r="55" spans="1:11" s="12" customFormat="1" ht="12" customHeight="1" x14ac:dyDescent="0.2">
      <c r="A55" s="65" t="s">
        <v>28</v>
      </c>
      <c r="B55" s="104" t="s">
        <v>213</v>
      </c>
      <c r="C55" s="102"/>
      <c r="D55" s="102"/>
      <c r="E55" s="123"/>
      <c r="F55" s="123"/>
      <c r="G55" s="123"/>
      <c r="H55" s="123"/>
      <c r="I55" s="123"/>
      <c r="J55" s="122">
        <f>D55+E55+F55+G55+H55+I55</f>
        <v>0</v>
      </c>
      <c r="K55" s="118">
        <f>C55+J55</f>
        <v>0</v>
      </c>
    </row>
    <row r="56" spans="1:11" s="12" customFormat="1" ht="12" customHeight="1" x14ac:dyDescent="0.2">
      <c r="A56" s="65" t="s">
        <v>26</v>
      </c>
      <c r="B56" s="104" t="s">
        <v>212</v>
      </c>
      <c r="C56" s="102"/>
      <c r="D56" s="102"/>
      <c r="E56" s="123"/>
      <c r="F56" s="123"/>
      <c r="G56" s="123"/>
      <c r="H56" s="123"/>
      <c r="I56" s="123"/>
      <c r="J56" s="122">
        <f>D56+E56+F56+G56+H56+I56</f>
        <v>0</v>
      </c>
      <c r="K56" s="118">
        <f>C56+J56</f>
        <v>0</v>
      </c>
    </row>
    <row r="57" spans="1:11" s="12" customFormat="1" ht="12" customHeight="1" thickBot="1" x14ac:dyDescent="0.25">
      <c r="A57" s="68" t="s">
        <v>211</v>
      </c>
      <c r="B57" s="52" t="s">
        <v>210</v>
      </c>
      <c r="C57" s="121"/>
      <c r="D57" s="121"/>
      <c r="E57" s="120"/>
      <c r="F57" s="120"/>
      <c r="G57" s="120"/>
      <c r="H57" s="120"/>
      <c r="I57" s="120"/>
      <c r="J57" s="119">
        <f>D57+E57+F57+G57+H57+I57</f>
        <v>0</v>
      </c>
      <c r="K57" s="118">
        <f>C57+J57</f>
        <v>0</v>
      </c>
    </row>
    <row r="58" spans="1:11" s="12" customFormat="1" ht="12" customHeight="1" thickBot="1" x14ac:dyDescent="0.25">
      <c r="A58" s="9" t="s">
        <v>208</v>
      </c>
      <c r="B58" s="114" t="s">
        <v>207</v>
      </c>
      <c r="C58" s="7">
        <f t="shared" ref="C58:K58" si="16">SUM(C59:C61)</f>
        <v>0</v>
      </c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7">
        <f t="shared" si="16"/>
        <v>0</v>
      </c>
      <c r="K58" s="6">
        <f t="shared" si="16"/>
        <v>0</v>
      </c>
    </row>
    <row r="59" spans="1:11" s="12" customFormat="1" ht="12" customHeight="1" x14ac:dyDescent="0.2">
      <c r="A59" s="36" t="s">
        <v>22</v>
      </c>
      <c r="B59" s="106" t="s">
        <v>206</v>
      </c>
      <c r="C59" s="53"/>
      <c r="D59" s="53"/>
      <c r="E59" s="53"/>
      <c r="F59" s="53"/>
      <c r="G59" s="53"/>
      <c r="H59" s="53"/>
      <c r="I59" s="53"/>
      <c r="J59" s="47">
        <f>D59+E59+F59+G59+H59+I59</f>
        <v>0</v>
      </c>
      <c r="K59" s="21">
        <f>C59+J59</f>
        <v>0</v>
      </c>
    </row>
    <row r="60" spans="1:11" s="12" customFormat="1" ht="12" customHeight="1" x14ac:dyDescent="0.2">
      <c r="A60" s="65" t="s">
        <v>20</v>
      </c>
      <c r="B60" s="104" t="s">
        <v>205</v>
      </c>
      <c r="C60" s="34"/>
      <c r="D60" s="34"/>
      <c r="E60" s="53"/>
      <c r="F60" s="53"/>
      <c r="G60" s="53"/>
      <c r="H60" s="53"/>
      <c r="I60" s="53"/>
      <c r="J60" s="47">
        <f>D60+E60+F60+G60+H60+I60</f>
        <v>0</v>
      </c>
      <c r="K60" s="21">
        <f>C60+J60</f>
        <v>0</v>
      </c>
    </row>
    <row r="61" spans="1:11" s="12" customFormat="1" ht="12" customHeight="1" x14ac:dyDescent="0.2">
      <c r="A61" s="65" t="s">
        <v>18</v>
      </c>
      <c r="B61" s="104" t="s">
        <v>204</v>
      </c>
      <c r="C61" s="34"/>
      <c r="D61" s="34"/>
      <c r="E61" s="53"/>
      <c r="F61" s="53"/>
      <c r="G61" s="53"/>
      <c r="H61" s="53"/>
      <c r="I61" s="53"/>
      <c r="J61" s="47">
        <f>D61+E61+F61+G61+H61+I61</f>
        <v>0</v>
      </c>
      <c r="K61" s="21">
        <f>C61+J61</f>
        <v>0</v>
      </c>
    </row>
    <row r="62" spans="1:11" s="12" customFormat="1" ht="12" customHeight="1" thickBot="1" x14ac:dyDescent="0.25">
      <c r="A62" s="68" t="s">
        <v>16</v>
      </c>
      <c r="B62" s="52" t="s">
        <v>203</v>
      </c>
      <c r="C62" s="31"/>
      <c r="D62" s="31"/>
      <c r="E62" s="117"/>
      <c r="F62" s="117"/>
      <c r="G62" s="117"/>
      <c r="H62" s="117"/>
      <c r="I62" s="117"/>
      <c r="J62" s="116">
        <f>D62+E62+F62+G62+H62+I62</f>
        <v>0</v>
      </c>
      <c r="K62" s="21">
        <f>C62+J62</f>
        <v>0</v>
      </c>
    </row>
    <row r="63" spans="1:11" s="12" customFormat="1" ht="12" customHeight="1" thickBot="1" x14ac:dyDescent="0.25">
      <c r="A63" s="9" t="s">
        <v>12</v>
      </c>
      <c r="B63" s="97" t="s">
        <v>202</v>
      </c>
      <c r="C63" s="7">
        <f t="shared" ref="C63:K63" si="17">SUM(C64:C66)</f>
        <v>90000</v>
      </c>
      <c r="D63" s="7">
        <f t="shared" si="17"/>
        <v>10000</v>
      </c>
      <c r="E63" s="7">
        <f t="shared" si="17"/>
        <v>0</v>
      </c>
      <c r="F63" s="7">
        <f t="shared" si="17"/>
        <v>0</v>
      </c>
      <c r="G63" s="7">
        <f t="shared" si="17"/>
        <v>0</v>
      </c>
      <c r="H63" s="7">
        <f t="shared" si="17"/>
        <v>0</v>
      </c>
      <c r="I63" s="7">
        <f t="shared" si="17"/>
        <v>0</v>
      </c>
      <c r="J63" s="7">
        <f t="shared" si="17"/>
        <v>10000</v>
      </c>
      <c r="K63" s="6">
        <f t="shared" si="17"/>
        <v>100000</v>
      </c>
    </row>
    <row r="64" spans="1:11" s="12" customFormat="1" ht="12" customHeight="1" x14ac:dyDescent="0.2">
      <c r="A64" s="36" t="s">
        <v>201</v>
      </c>
      <c r="B64" s="106" t="s">
        <v>200</v>
      </c>
      <c r="C64" s="102"/>
      <c r="D64" s="102"/>
      <c r="E64" s="102"/>
      <c r="F64" s="102"/>
      <c r="G64" s="102"/>
      <c r="H64" s="102"/>
      <c r="I64" s="102"/>
      <c r="J64" s="101">
        <f>D64+E64+F64+G64+H64+I64</f>
        <v>0</v>
      </c>
      <c r="K64" s="100">
        <f>C64+J64</f>
        <v>0</v>
      </c>
    </row>
    <row r="65" spans="1:11" s="12" customFormat="1" ht="12" customHeight="1" x14ac:dyDescent="0.2">
      <c r="A65" s="65" t="s">
        <v>199</v>
      </c>
      <c r="B65" s="104" t="s">
        <v>198</v>
      </c>
      <c r="C65" s="102"/>
      <c r="D65" s="102"/>
      <c r="E65" s="102"/>
      <c r="F65" s="102"/>
      <c r="G65" s="102"/>
      <c r="H65" s="102"/>
      <c r="I65" s="102"/>
      <c r="J65" s="101">
        <f>D65+E65+F65+G65+H65+I65</f>
        <v>0</v>
      </c>
      <c r="K65" s="100">
        <f>C65+J65</f>
        <v>0</v>
      </c>
    </row>
    <row r="66" spans="1:11" s="12" customFormat="1" ht="12" customHeight="1" x14ac:dyDescent="0.2">
      <c r="A66" s="65" t="s">
        <v>197</v>
      </c>
      <c r="B66" s="104" t="s">
        <v>196</v>
      </c>
      <c r="C66" s="102">
        <v>90000</v>
      </c>
      <c r="D66" s="102">
        <v>10000</v>
      </c>
      <c r="E66" s="102"/>
      <c r="F66" s="102"/>
      <c r="G66" s="102"/>
      <c r="H66" s="102"/>
      <c r="I66" s="102"/>
      <c r="J66" s="101">
        <f>D66+E66+F66+G66+H66+I66</f>
        <v>10000</v>
      </c>
      <c r="K66" s="100">
        <f>C66+J66</f>
        <v>100000</v>
      </c>
    </row>
    <row r="67" spans="1:11" s="12" customFormat="1" ht="12" customHeight="1" thickBot="1" x14ac:dyDescent="0.25">
      <c r="A67" s="68" t="s">
        <v>195</v>
      </c>
      <c r="B67" s="52" t="s">
        <v>194</v>
      </c>
      <c r="C67" s="102"/>
      <c r="D67" s="102"/>
      <c r="E67" s="102"/>
      <c r="F67" s="102"/>
      <c r="G67" s="102"/>
      <c r="H67" s="102"/>
      <c r="I67" s="102"/>
      <c r="J67" s="101">
        <f>D67+E67+F67+G67+H67+I67</f>
        <v>0</v>
      </c>
      <c r="K67" s="100">
        <f>C67+J67</f>
        <v>0</v>
      </c>
    </row>
    <row r="68" spans="1:11" s="12" customFormat="1" ht="12" customHeight="1" thickBot="1" x14ac:dyDescent="0.25">
      <c r="A68" s="115" t="s">
        <v>193</v>
      </c>
      <c r="B68" s="114" t="s">
        <v>192</v>
      </c>
      <c r="C68" s="44">
        <f t="shared" ref="C68:K68" si="18">+C11+C18+C25+C32+C40+C52+C58+C63</f>
        <v>187169915</v>
      </c>
      <c r="D68" s="44">
        <f t="shared" si="18"/>
        <v>66582270</v>
      </c>
      <c r="E68" s="44">
        <f t="shared" si="18"/>
        <v>0</v>
      </c>
      <c r="F68" s="44">
        <f t="shared" si="18"/>
        <v>0</v>
      </c>
      <c r="G68" s="44">
        <f t="shared" si="18"/>
        <v>0</v>
      </c>
      <c r="H68" s="44">
        <f t="shared" si="18"/>
        <v>0</v>
      </c>
      <c r="I68" s="44">
        <f t="shared" si="18"/>
        <v>0</v>
      </c>
      <c r="J68" s="44">
        <f t="shared" si="18"/>
        <v>66582270</v>
      </c>
      <c r="K68" s="43">
        <f t="shared" si="18"/>
        <v>253752185</v>
      </c>
    </row>
    <row r="69" spans="1:11" s="12" customFormat="1" ht="12" customHeight="1" thickBot="1" x14ac:dyDescent="0.25">
      <c r="A69" s="98" t="s">
        <v>191</v>
      </c>
      <c r="B69" s="97" t="s">
        <v>190</v>
      </c>
      <c r="C69" s="7">
        <f t="shared" ref="C69:K69" si="19">SUM(C70:C72)</f>
        <v>0</v>
      </c>
      <c r="D69" s="7">
        <f t="shared" si="19"/>
        <v>0</v>
      </c>
      <c r="E69" s="7">
        <f t="shared" si="19"/>
        <v>0</v>
      </c>
      <c r="F69" s="7">
        <f t="shared" si="19"/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7">
        <f t="shared" si="19"/>
        <v>0</v>
      </c>
      <c r="K69" s="6">
        <f t="shared" si="19"/>
        <v>0</v>
      </c>
    </row>
    <row r="70" spans="1:11" s="12" customFormat="1" ht="12" customHeight="1" x14ac:dyDescent="0.2">
      <c r="A70" s="36" t="s">
        <v>189</v>
      </c>
      <c r="B70" s="106" t="s">
        <v>188</v>
      </c>
      <c r="C70" s="102"/>
      <c r="D70" s="102"/>
      <c r="E70" s="102"/>
      <c r="F70" s="102"/>
      <c r="G70" s="102"/>
      <c r="H70" s="102"/>
      <c r="I70" s="102"/>
      <c r="J70" s="101">
        <f>D70+E70+F70+G70+H70+I70</f>
        <v>0</v>
      </c>
      <c r="K70" s="100">
        <f>C70+J70</f>
        <v>0</v>
      </c>
    </row>
    <row r="71" spans="1:11" s="12" customFormat="1" ht="12" customHeight="1" x14ac:dyDescent="0.2">
      <c r="A71" s="65" t="s">
        <v>187</v>
      </c>
      <c r="B71" s="104" t="s">
        <v>186</v>
      </c>
      <c r="C71" s="102"/>
      <c r="D71" s="102"/>
      <c r="E71" s="102"/>
      <c r="F71" s="102"/>
      <c r="G71" s="102"/>
      <c r="H71" s="102"/>
      <c r="I71" s="102"/>
      <c r="J71" s="101">
        <f>D71+E71+F71+G71+H71+I71</f>
        <v>0</v>
      </c>
      <c r="K71" s="100">
        <f>C71+J71</f>
        <v>0</v>
      </c>
    </row>
    <row r="72" spans="1:11" s="12" customFormat="1" ht="12" customHeight="1" thickBot="1" x14ac:dyDescent="0.25">
      <c r="A72" s="64" t="s">
        <v>185</v>
      </c>
      <c r="B72" s="112" t="s">
        <v>184</v>
      </c>
      <c r="C72" s="111"/>
      <c r="D72" s="111"/>
      <c r="E72" s="111"/>
      <c r="F72" s="111"/>
      <c r="G72" s="111"/>
      <c r="H72" s="111"/>
      <c r="I72" s="111"/>
      <c r="J72" s="110">
        <f>D72+E72+F72+G72+H72+I72</f>
        <v>0</v>
      </c>
      <c r="K72" s="109">
        <f>C72+J72</f>
        <v>0</v>
      </c>
    </row>
    <row r="73" spans="1:11" s="12" customFormat="1" ht="12" customHeight="1" thickBot="1" x14ac:dyDescent="0.25">
      <c r="A73" s="98" t="s">
        <v>183</v>
      </c>
      <c r="B73" s="97" t="s">
        <v>182</v>
      </c>
      <c r="C73" s="7">
        <f t="shared" ref="C73:K73" si="20">SUM(C74:C77)</f>
        <v>11658528</v>
      </c>
      <c r="D73" s="7">
        <f t="shared" si="20"/>
        <v>0</v>
      </c>
      <c r="E73" s="7">
        <f t="shared" si="20"/>
        <v>0</v>
      </c>
      <c r="F73" s="7">
        <f t="shared" si="20"/>
        <v>0</v>
      </c>
      <c r="G73" s="7">
        <f t="shared" si="20"/>
        <v>0</v>
      </c>
      <c r="H73" s="7">
        <f t="shared" si="20"/>
        <v>0</v>
      </c>
      <c r="I73" s="7">
        <f t="shared" si="20"/>
        <v>0</v>
      </c>
      <c r="J73" s="7">
        <f t="shared" si="20"/>
        <v>0</v>
      </c>
      <c r="K73" s="6">
        <f t="shared" si="20"/>
        <v>11658528</v>
      </c>
    </row>
    <row r="74" spans="1:11" s="12" customFormat="1" ht="12" customHeight="1" x14ac:dyDescent="0.2">
      <c r="A74" s="36" t="s">
        <v>181</v>
      </c>
      <c r="B74" s="106" t="s">
        <v>180</v>
      </c>
      <c r="C74" s="102"/>
      <c r="D74" s="102"/>
      <c r="E74" s="102"/>
      <c r="F74" s="102"/>
      <c r="G74" s="102"/>
      <c r="H74" s="102"/>
      <c r="I74" s="102"/>
      <c r="J74" s="101">
        <f>D74+E74+F74+G74+H74+I74</f>
        <v>0</v>
      </c>
      <c r="K74" s="100">
        <f>C74+J74</f>
        <v>0</v>
      </c>
    </row>
    <row r="75" spans="1:11" s="12" customFormat="1" ht="12" customHeight="1" x14ac:dyDescent="0.2">
      <c r="A75" s="65" t="s">
        <v>179</v>
      </c>
      <c r="B75" s="106" t="s">
        <v>178</v>
      </c>
      <c r="C75" s="102"/>
      <c r="D75" s="102"/>
      <c r="E75" s="102"/>
      <c r="F75" s="102"/>
      <c r="G75" s="102"/>
      <c r="H75" s="102"/>
      <c r="I75" s="102"/>
      <c r="J75" s="101">
        <f>D75+E75+F75+G75+H75+I75</f>
        <v>0</v>
      </c>
      <c r="K75" s="100">
        <f>C75+J75</f>
        <v>0</v>
      </c>
    </row>
    <row r="76" spans="1:11" s="12" customFormat="1" ht="12" customHeight="1" x14ac:dyDescent="0.2">
      <c r="A76" s="65" t="s">
        <v>177</v>
      </c>
      <c r="B76" s="106" t="s">
        <v>176</v>
      </c>
      <c r="C76" s="102">
        <v>11658528</v>
      </c>
      <c r="D76" s="102"/>
      <c r="E76" s="102"/>
      <c r="F76" s="102"/>
      <c r="G76" s="102"/>
      <c r="H76" s="102"/>
      <c r="I76" s="102"/>
      <c r="J76" s="101">
        <f>D76+E76+F76+G76+H76+I76</f>
        <v>0</v>
      </c>
      <c r="K76" s="100">
        <f>C76+J76</f>
        <v>11658528</v>
      </c>
    </row>
    <row r="77" spans="1:11" s="12" customFormat="1" ht="12" customHeight="1" thickBot="1" x14ac:dyDescent="0.25">
      <c r="A77" s="68" t="s">
        <v>175</v>
      </c>
      <c r="B77" s="108" t="s">
        <v>174</v>
      </c>
      <c r="C77" s="102"/>
      <c r="D77" s="102"/>
      <c r="E77" s="102"/>
      <c r="F77" s="102"/>
      <c r="G77" s="102"/>
      <c r="H77" s="102"/>
      <c r="I77" s="102"/>
      <c r="J77" s="101">
        <f>D77+E77+F77+G77+H77+I77</f>
        <v>0</v>
      </c>
      <c r="K77" s="100">
        <f>C77+J77</f>
        <v>0</v>
      </c>
    </row>
    <row r="78" spans="1:11" s="12" customFormat="1" ht="12" customHeight="1" thickBot="1" x14ac:dyDescent="0.25">
      <c r="A78" s="98" t="s">
        <v>173</v>
      </c>
      <c r="B78" s="97" t="s">
        <v>172</v>
      </c>
      <c r="C78" s="7">
        <f t="shared" ref="C78:K78" si="21">SUM(C79:C80)</f>
        <v>191019065</v>
      </c>
      <c r="D78" s="7">
        <f t="shared" si="21"/>
        <v>30216836</v>
      </c>
      <c r="E78" s="7">
        <f t="shared" si="21"/>
        <v>0</v>
      </c>
      <c r="F78" s="7">
        <f t="shared" si="21"/>
        <v>0</v>
      </c>
      <c r="G78" s="7">
        <f t="shared" si="21"/>
        <v>0</v>
      </c>
      <c r="H78" s="7">
        <f t="shared" si="21"/>
        <v>0</v>
      </c>
      <c r="I78" s="7">
        <f t="shared" si="21"/>
        <v>0</v>
      </c>
      <c r="J78" s="7">
        <f t="shared" si="21"/>
        <v>30216836</v>
      </c>
      <c r="K78" s="6">
        <f t="shared" si="21"/>
        <v>221235901</v>
      </c>
    </row>
    <row r="79" spans="1:11" s="12" customFormat="1" ht="12" customHeight="1" x14ac:dyDescent="0.2">
      <c r="A79" s="36" t="s">
        <v>171</v>
      </c>
      <c r="B79" s="106" t="s">
        <v>170</v>
      </c>
      <c r="C79" s="102">
        <v>191019065</v>
      </c>
      <c r="D79" s="102">
        <v>30216836</v>
      </c>
      <c r="E79" s="102"/>
      <c r="F79" s="102"/>
      <c r="G79" s="102"/>
      <c r="H79" s="102"/>
      <c r="I79" s="102"/>
      <c r="J79" s="101">
        <f>D79+E79+F79+G79+H79+I79</f>
        <v>30216836</v>
      </c>
      <c r="K79" s="100">
        <f>C79+J79</f>
        <v>221235901</v>
      </c>
    </row>
    <row r="80" spans="1:11" s="12" customFormat="1" ht="12" customHeight="1" thickBot="1" x14ac:dyDescent="0.25">
      <c r="A80" s="68" t="s">
        <v>169</v>
      </c>
      <c r="B80" s="52" t="s">
        <v>168</v>
      </c>
      <c r="C80" s="102"/>
      <c r="D80" s="102"/>
      <c r="E80" s="102"/>
      <c r="F80" s="102"/>
      <c r="G80" s="102"/>
      <c r="H80" s="102"/>
      <c r="I80" s="102"/>
      <c r="J80" s="101">
        <f>D80+E80+F80+G80+H80+I80</f>
        <v>0</v>
      </c>
      <c r="K80" s="100">
        <f>C80+J80</f>
        <v>0</v>
      </c>
    </row>
    <row r="81" spans="1:11" s="12" customFormat="1" ht="12" customHeight="1" thickBot="1" x14ac:dyDescent="0.25">
      <c r="A81" s="98" t="s">
        <v>167</v>
      </c>
      <c r="B81" s="97" t="s">
        <v>166</v>
      </c>
      <c r="C81" s="7">
        <f t="shared" ref="C81:K81" si="22">SUM(C82:C84)</f>
        <v>0</v>
      </c>
      <c r="D81" s="7">
        <f t="shared" si="22"/>
        <v>0</v>
      </c>
      <c r="E81" s="7">
        <f t="shared" si="22"/>
        <v>0</v>
      </c>
      <c r="F81" s="7">
        <f t="shared" si="22"/>
        <v>0</v>
      </c>
      <c r="G81" s="7">
        <f t="shared" si="22"/>
        <v>0</v>
      </c>
      <c r="H81" s="7">
        <f t="shared" si="22"/>
        <v>0</v>
      </c>
      <c r="I81" s="7">
        <f t="shared" si="22"/>
        <v>0</v>
      </c>
      <c r="J81" s="7">
        <f t="shared" si="22"/>
        <v>0</v>
      </c>
      <c r="K81" s="6">
        <f t="shared" si="22"/>
        <v>0</v>
      </c>
    </row>
    <row r="82" spans="1:11" s="12" customFormat="1" ht="12" customHeight="1" x14ac:dyDescent="0.2">
      <c r="A82" s="36" t="s">
        <v>165</v>
      </c>
      <c r="B82" s="106" t="s">
        <v>164</v>
      </c>
      <c r="C82" s="102"/>
      <c r="D82" s="102"/>
      <c r="E82" s="102"/>
      <c r="F82" s="102"/>
      <c r="G82" s="102"/>
      <c r="H82" s="102"/>
      <c r="I82" s="102"/>
      <c r="J82" s="101">
        <f>D82+E82+F82+G82+H82+I82</f>
        <v>0</v>
      </c>
      <c r="K82" s="100">
        <f>C82+J82</f>
        <v>0</v>
      </c>
    </row>
    <row r="83" spans="1:11" s="12" customFormat="1" ht="12" customHeight="1" x14ac:dyDescent="0.2">
      <c r="A83" s="65" t="s">
        <v>163</v>
      </c>
      <c r="B83" s="104" t="s">
        <v>162</v>
      </c>
      <c r="C83" s="102"/>
      <c r="D83" s="102"/>
      <c r="E83" s="102"/>
      <c r="F83" s="102"/>
      <c r="G83" s="102"/>
      <c r="H83" s="102"/>
      <c r="I83" s="102"/>
      <c r="J83" s="101">
        <f>D83+E83+F83+G83+H83+I83</f>
        <v>0</v>
      </c>
      <c r="K83" s="100">
        <f>C83+J83</f>
        <v>0</v>
      </c>
    </row>
    <row r="84" spans="1:11" s="12" customFormat="1" ht="12" customHeight="1" thickBot="1" x14ac:dyDescent="0.25">
      <c r="A84" s="68" t="s">
        <v>161</v>
      </c>
      <c r="B84" s="52" t="s">
        <v>160</v>
      </c>
      <c r="C84" s="102"/>
      <c r="D84" s="102"/>
      <c r="E84" s="102"/>
      <c r="F84" s="102"/>
      <c r="G84" s="102"/>
      <c r="H84" s="102"/>
      <c r="I84" s="102"/>
      <c r="J84" s="101">
        <f>D84+E84+F84+G84+H84+I84</f>
        <v>0</v>
      </c>
      <c r="K84" s="100">
        <f>C84+J84</f>
        <v>0</v>
      </c>
    </row>
    <row r="85" spans="1:11" s="12" customFormat="1" ht="12" customHeight="1" thickBot="1" x14ac:dyDescent="0.25">
      <c r="A85" s="98" t="s">
        <v>159</v>
      </c>
      <c r="B85" s="97" t="s">
        <v>158</v>
      </c>
      <c r="C85" s="7">
        <f t="shared" ref="C85:K85" si="23">SUM(C86:C89)</f>
        <v>0</v>
      </c>
      <c r="D85" s="7">
        <f t="shared" si="23"/>
        <v>0</v>
      </c>
      <c r="E85" s="7">
        <f t="shared" si="23"/>
        <v>0</v>
      </c>
      <c r="F85" s="7">
        <f t="shared" si="23"/>
        <v>0</v>
      </c>
      <c r="G85" s="7">
        <f t="shared" si="23"/>
        <v>0</v>
      </c>
      <c r="H85" s="7">
        <f t="shared" si="23"/>
        <v>0</v>
      </c>
      <c r="I85" s="7">
        <f t="shared" si="23"/>
        <v>0</v>
      </c>
      <c r="J85" s="7">
        <f t="shared" si="23"/>
        <v>0</v>
      </c>
      <c r="K85" s="6">
        <f t="shared" si="23"/>
        <v>0</v>
      </c>
    </row>
    <row r="86" spans="1:11" s="12" customFormat="1" ht="12" customHeight="1" x14ac:dyDescent="0.2">
      <c r="A86" s="107" t="s">
        <v>157</v>
      </c>
      <c r="B86" s="106" t="s">
        <v>156</v>
      </c>
      <c r="C86" s="102"/>
      <c r="D86" s="102"/>
      <c r="E86" s="102"/>
      <c r="F86" s="102"/>
      <c r="G86" s="102"/>
      <c r="H86" s="102"/>
      <c r="I86" s="102"/>
      <c r="J86" s="101">
        <f t="shared" ref="J86:J91" si="24">D86+E86+F86+G86+H86+I86</f>
        <v>0</v>
      </c>
      <c r="K86" s="100">
        <f t="shared" ref="K86:K91" si="25">C86+J86</f>
        <v>0</v>
      </c>
    </row>
    <row r="87" spans="1:11" s="12" customFormat="1" ht="12" customHeight="1" x14ac:dyDescent="0.2">
      <c r="A87" s="105" t="s">
        <v>155</v>
      </c>
      <c r="B87" s="104" t="s">
        <v>154</v>
      </c>
      <c r="C87" s="102"/>
      <c r="D87" s="102"/>
      <c r="E87" s="102"/>
      <c r="F87" s="102"/>
      <c r="G87" s="102"/>
      <c r="H87" s="102"/>
      <c r="I87" s="102"/>
      <c r="J87" s="101">
        <f t="shared" si="24"/>
        <v>0</v>
      </c>
      <c r="K87" s="100">
        <f t="shared" si="25"/>
        <v>0</v>
      </c>
    </row>
    <row r="88" spans="1:11" s="12" customFormat="1" ht="12" customHeight="1" x14ac:dyDescent="0.2">
      <c r="A88" s="105" t="s">
        <v>153</v>
      </c>
      <c r="B88" s="104" t="s">
        <v>152</v>
      </c>
      <c r="C88" s="102"/>
      <c r="D88" s="102"/>
      <c r="E88" s="102"/>
      <c r="F88" s="102"/>
      <c r="G88" s="102"/>
      <c r="H88" s="102"/>
      <c r="I88" s="102"/>
      <c r="J88" s="101">
        <f t="shared" si="24"/>
        <v>0</v>
      </c>
      <c r="K88" s="100">
        <f t="shared" si="25"/>
        <v>0</v>
      </c>
    </row>
    <row r="89" spans="1:11" s="12" customFormat="1" ht="12" customHeight="1" thickBot="1" x14ac:dyDescent="0.25">
      <c r="A89" s="103" t="s">
        <v>151</v>
      </c>
      <c r="B89" s="52" t="s">
        <v>150</v>
      </c>
      <c r="C89" s="102"/>
      <c r="D89" s="102"/>
      <c r="E89" s="102"/>
      <c r="F89" s="102"/>
      <c r="G89" s="102"/>
      <c r="H89" s="102"/>
      <c r="I89" s="102"/>
      <c r="J89" s="101">
        <f t="shared" si="24"/>
        <v>0</v>
      </c>
      <c r="K89" s="100">
        <f t="shared" si="25"/>
        <v>0</v>
      </c>
    </row>
    <row r="90" spans="1:11" s="12" customFormat="1" ht="12" customHeight="1" thickBot="1" x14ac:dyDescent="0.25">
      <c r="A90" s="98" t="s">
        <v>149</v>
      </c>
      <c r="B90" s="97" t="s">
        <v>148</v>
      </c>
      <c r="C90" s="99"/>
      <c r="D90" s="99"/>
      <c r="E90" s="99"/>
      <c r="F90" s="99"/>
      <c r="G90" s="99"/>
      <c r="H90" s="99"/>
      <c r="I90" s="99"/>
      <c r="J90" s="7">
        <f t="shared" si="24"/>
        <v>0</v>
      </c>
      <c r="K90" s="6">
        <f t="shared" si="25"/>
        <v>0</v>
      </c>
    </row>
    <row r="91" spans="1:11" s="12" customFormat="1" ht="13.5" customHeight="1" thickBot="1" x14ac:dyDescent="0.25">
      <c r="A91" s="98" t="s">
        <v>147</v>
      </c>
      <c r="B91" s="97" t="s">
        <v>146</v>
      </c>
      <c r="C91" s="99"/>
      <c r="D91" s="99"/>
      <c r="E91" s="99"/>
      <c r="F91" s="99"/>
      <c r="G91" s="99"/>
      <c r="H91" s="99"/>
      <c r="I91" s="99"/>
      <c r="J91" s="7">
        <f t="shared" si="24"/>
        <v>0</v>
      </c>
      <c r="K91" s="6">
        <f t="shared" si="25"/>
        <v>0</v>
      </c>
    </row>
    <row r="92" spans="1:11" s="12" customFormat="1" ht="15.75" customHeight="1" thickBot="1" x14ac:dyDescent="0.25">
      <c r="A92" s="98" t="s">
        <v>145</v>
      </c>
      <c r="B92" s="97" t="s">
        <v>144</v>
      </c>
      <c r="C92" s="44">
        <f t="shared" ref="C92:K92" si="26">+C69+C73+C78+C81+C85+C91+C90</f>
        <v>202677593</v>
      </c>
      <c r="D92" s="44">
        <f t="shared" si="26"/>
        <v>30216836</v>
      </c>
      <c r="E92" s="44">
        <f t="shared" si="26"/>
        <v>0</v>
      </c>
      <c r="F92" s="44">
        <f t="shared" si="26"/>
        <v>0</v>
      </c>
      <c r="G92" s="44">
        <f t="shared" si="26"/>
        <v>0</v>
      </c>
      <c r="H92" s="44">
        <f t="shared" si="26"/>
        <v>0</v>
      </c>
      <c r="I92" s="44">
        <f t="shared" si="26"/>
        <v>0</v>
      </c>
      <c r="J92" s="44">
        <f t="shared" si="26"/>
        <v>30216836</v>
      </c>
      <c r="K92" s="43">
        <f t="shared" si="26"/>
        <v>232894429</v>
      </c>
    </row>
    <row r="93" spans="1:11" s="12" customFormat="1" ht="25.5" customHeight="1" thickBot="1" x14ac:dyDescent="0.25">
      <c r="A93" s="96" t="s">
        <v>143</v>
      </c>
      <c r="B93" s="95" t="s">
        <v>142</v>
      </c>
      <c r="C93" s="44">
        <f t="shared" ref="C93:K93" si="27">+C68+C92</f>
        <v>389847508</v>
      </c>
      <c r="D93" s="44">
        <f t="shared" si="27"/>
        <v>96799106</v>
      </c>
      <c r="E93" s="44">
        <f t="shared" si="27"/>
        <v>0</v>
      </c>
      <c r="F93" s="44">
        <f t="shared" si="27"/>
        <v>0</v>
      </c>
      <c r="G93" s="44">
        <f t="shared" si="27"/>
        <v>0</v>
      </c>
      <c r="H93" s="44">
        <f t="shared" si="27"/>
        <v>0</v>
      </c>
      <c r="I93" s="44">
        <f t="shared" si="27"/>
        <v>0</v>
      </c>
      <c r="J93" s="44">
        <f t="shared" si="27"/>
        <v>96799106</v>
      </c>
      <c r="K93" s="43">
        <f t="shared" si="27"/>
        <v>486646614</v>
      </c>
    </row>
    <row r="94" spans="1:11" s="12" customFormat="1" ht="30.75" customHeight="1" x14ac:dyDescent="0.2">
      <c r="A94" s="94"/>
      <c r="B94" s="93"/>
      <c r="C94" s="92"/>
    </row>
    <row r="95" spans="1:11" ht="16.5" customHeight="1" x14ac:dyDescent="0.25">
      <c r="A95" s="469" t="s">
        <v>141</v>
      </c>
      <c r="B95" s="469"/>
      <c r="C95" s="469"/>
      <c r="D95" s="469"/>
      <c r="E95" s="469"/>
      <c r="F95" s="469"/>
      <c r="G95" s="469"/>
      <c r="H95" s="469"/>
      <c r="I95" s="469"/>
      <c r="J95" s="469"/>
      <c r="K95" s="469"/>
    </row>
    <row r="96" spans="1:11" ht="16.5" customHeight="1" thickBot="1" x14ac:dyDescent="0.3">
      <c r="A96" s="471" t="s">
        <v>140</v>
      </c>
      <c r="B96" s="471"/>
      <c r="C96" s="91"/>
      <c r="K96" s="91" t="str">
        <f>K7</f>
        <v>Forintban!</v>
      </c>
    </row>
    <row r="97" spans="1:11" x14ac:dyDescent="0.25">
      <c r="A97" s="485" t="s">
        <v>139</v>
      </c>
      <c r="B97" s="487" t="s">
        <v>138</v>
      </c>
      <c r="C97" s="489" t="str">
        <f>+CONCATENATE(LEFT([1]E_ÖSSZEFÜGGÉSEK!A6,4),". évi")</f>
        <v>2019. évi</v>
      </c>
      <c r="D97" s="490"/>
      <c r="E97" s="491"/>
      <c r="F97" s="491"/>
      <c r="G97" s="491"/>
      <c r="H97" s="491"/>
      <c r="I97" s="491"/>
      <c r="J97" s="491"/>
      <c r="K97" s="492"/>
    </row>
    <row r="98" spans="1:11" ht="48.75" thickBot="1" x14ac:dyDescent="0.3">
      <c r="A98" s="486"/>
      <c r="B98" s="488"/>
      <c r="C98" s="90" t="s">
        <v>137</v>
      </c>
      <c r="D98" s="89" t="str">
        <f t="shared" ref="D98:I98" si="28">D9</f>
        <v xml:space="preserve">.... sz. módosítás </v>
      </c>
      <c r="E98" s="89" t="str">
        <f t="shared" si="28"/>
        <v xml:space="preserve">.... sz. módosítás </v>
      </c>
      <c r="F98" s="89" t="str">
        <f t="shared" si="28"/>
        <v xml:space="preserve">... sz. módosítás </v>
      </c>
      <c r="G98" s="89" t="str">
        <f t="shared" si="28"/>
        <v xml:space="preserve">.... sz. módosítás </v>
      </c>
      <c r="H98" s="89" t="str">
        <f t="shared" si="28"/>
        <v xml:space="preserve">.... sz. módosítás </v>
      </c>
      <c r="I98" s="89" t="str">
        <f t="shared" si="28"/>
        <v xml:space="preserve">.... sz. módosítás </v>
      </c>
      <c r="J98" s="88" t="s">
        <v>276</v>
      </c>
      <c r="K98" s="87" t="str">
        <f>K9</f>
        <v>….számú módosítás utáni előirányzat</v>
      </c>
    </row>
    <row r="99" spans="1:11" s="81" customFormat="1" ht="12" customHeight="1" thickBot="1" x14ac:dyDescent="0.25">
      <c r="A99" s="86" t="s">
        <v>136</v>
      </c>
      <c r="B99" s="85" t="s">
        <v>135</v>
      </c>
      <c r="C99" s="84" t="s">
        <v>134</v>
      </c>
      <c r="D99" s="84" t="s">
        <v>133</v>
      </c>
      <c r="E99" s="83" t="s">
        <v>132</v>
      </c>
      <c r="F99" s="83" t="s">
        <v>131</v>
      </c>
      <c r="G99" s="83" t="s">
        <v>130</v>
      </c>
      <c r="H99" s="83" t="s">
        <v>129</v>
      </c>
      <c r="I99" s="83" t="s">
        <v>128</v>
      </c>
      <c r="J99" s="83" t="s">
        <v>127</v>
      </c>
      <c r="K99" s="82" t="s">
        <v>126</v>
      </c>
    </row>
    <row r="100" spans="1:11" ht="12" customHeight="1" thickBot="1" x14ac:dyDescent="0.3">
      <c r="A100" s="80" t="s">
        <v>125</v>
      </c>
      <c r="B100" s="79" t="s">
        <v>124</v>
      </c>
      <c r="C100" s="78">
        <f t="shared" ref="C100:K100" si="29">C101+C102+C103+C104+C105+C118</f>
        <v>187079915</v>
      </c>
      <c r="D100" s="78">
        <f t="shared" si="29"/>
        <v>55056560</v>
      </c>
      <c r="E100" s="78">
        <f t="shared" si="29"/>
        <v>0</v>
      </c>
      <c r="F100" s="78">
        <f t="shared" si="29"/>
        <v>0</v>
      </c>
      <c r="G100" s="78">
        <f t="shared" si="29"/>
        <v>0</v>
      </c>
      <c r="H100" s="78">
        <f t="shared" si="29"/>
        <v>0</v>
      </c>
      <c r="I100" s="78">
        <f t="shared" si="29"/>
        <v>0</v>
      </c>
      <c r="J100" s="78">
        <f t="shared" si="29"/>
        <v>55056560</v>
      </c>
      <c r="K100" s="77">
        <f t="shared" si="29"/>
        <v>242136475</v>
      </c>
    </row>
    <row r="101" spans="1:11" ht="12" customHeight="1" x14ac:dyDescent="0.25">
      <c r="A101" s="76" t="s">
        <v>123</v>
      </c>
      <c r="B101" s="75" t="s">
        <v>122</v>
      </c>
      <c r="C101" s="74">
        <v>76396820</v>
      </c>
      <c r="D101" s="73">
        <v>24216485</v>
      </c>
      <c r="E101" s="73"/>
      <c r="F101" s="73"/>
      <c r="G101" s="73"/>
      <c r="H101" s="73"/>
      <c r="I101" s="73"/>
      <c r="J101" s="72">
        <f t="shared" ref="J101:J120" si="30">D101+E101+F101+G101+H101+I101</f>
        <v>24216485</v>
      </c>
      <c r="K101" s="71">
        <f t="shared" ref="K101:K120" si="31">C101+J101</f>
        <v>100613305</v>
      </c>
    </row>
    <row r="102" spans="1:11" ht="12" customHeight="1" x14ac:dyDescent="0.25">
      <c r="A102" s="65" t="s">
        <v>121</v>
      </c>
      <c r="B102" s="55" t="s">
        <v>120</v>
      </c>
      <c r="C102" s="34">
        <v>14824280</v>
      </c>
      <c r="D102" s="34">
        <v>2344506</v>
      </c>
      <c r="E102" s="34"/>
      <c r="F102" s="34"/>
      <c r="G102" s="34"/>
      <c r="H102" s="34"/>
      <c r="I102" s="34"/>
      <c r="J102" s="38">
        <f t="shared" si="30"/>
        <v>2344506</v>
      </c>
      <c r="K102" s="37">
        <f t="shared" si="31"/>
        <v>17168786</v>
      </c>
    </row>
    <row r="103" spans="1:11" ht="12" customHeight="1" x14ac:dyDescent="0.25">
      <c r="A103" s="65" t="s">
        <v>119</v>
      </c>
      <c r="B103" s="55" t="s">
        <v>118</v>
      </c>
      <c r="C103" s="31">
        <v>72764989</v>
      </c>
      <c r="D103" s="31">
        <v>19930269</v>
      </c>
      <c r="E103" s="31"/>
      <c r="F103" s="31"/>
      <c r="G103" s="31"/>
      <c r="H103" s="31"/>
      <c r="I103" s="31"/>
      <c r="J103" s="30">
        <f t="shared" si="30"/>
        <v>19930269</v>
      </c>
      <c r="K103" s="29">
        <f t="shared" si="31"/>
        <v>92695258</v>
      </c>
    </row>
    <row r="104" spans="1:11" ht="12" customHeight="1" x14ac:dyDescent="0.25">
      <c r="A104" s="65" t="s">
        <v>117</v>
      </c>
      <c r="B104" s="66" t="s">
        <v>116</v>
      </c>
      <c r="C104" s="31">
        <v>23093826</v>
      </c>
      <c r="D104" s="31">
        <v>2472000</v>
      </c>
      <c r="E104" s="31"/>
      <c r="F104" s="31"/>
      <c r="G104" s="31"/>
      <c r="H104" s="31"/>
      <c r="I104" s="31"/>
      <c r="J104" s="30">
        <f t="shared" si="30"/>
        <v>2472000</v>
      </c>
      <c r="K104" s="29">
        <f t="shared" si="31"/>
        <v>25565826</v>
      </c>
    </row>
    <row r="105" spans="1:11" ht="12" customHeight="1" x14ac:dyDescent="0.25">
      <c r="A105" s="65" t="s">
        <v>115</v>
      </c>
      <c r="B105" s="70" t="s">
        <v>114</v>
      </c>
      <c r="C105" s="31"/>
      <c r="D105" s="31">
        <v>6093300</v>
      </c>
      <c r="E105" s="31"/>
      <c r="F105" s="31"/>
      <c r="G105" s="31"/>
      <c r="H105" s="31"/>
      <c r="I105" s="31"/>
      <c r="J105" s="30">
        <f t="shared" si="30"/>
        <v>6093300</v>
      </c>
      <c r="K105" s="29">
        <f t="shared" si="31"/>
        <v>6093300</v>
      </c>
    </row>
    <row r="106" spans="1:11" ht="12" customHeight="1" x14ac:dyDescent="0.25">
      <c r="A106" s="65" t="s">
        <v>113</v>
      </c>
      <c r="B106" s="55" t="s">
        <v>112</v>
      </c>
      <c r="C106" s="31"/>
      <c r="D106" s="31">
        <v>93300</v>
      </c>
      <c r="E106" s="31"/>
      <c r="F106" s="31"/>
      <c r="G106" s="31"/>
      <c r="H106" s="31"/>
      <c r="I106" s="31"/>
      <c r="J106" s="30">
        <f t="shared" si="30"/>
        <v>93300</v>
      </c>
      <c r="K106" s="29">
        <f t="shared" si="31"/>
        <v>93300</v>
      </c>
    </row>
    <row r="107" spans="1:11" ht="12" customHeight="1" x14ac:dyDescent="0.25">
      <c r="A107" s="65" t="s">
        <v>111</v>
      </c>
      <c r="B107" s="67" t="s">
        <v>110</v>
      </c>
      <c r="C107" s="31"/>
      <c r="D107" s="31"/>
      <c r="E107" s="31"/>
      <c r="F107" s="31"/>
      <c r="G107" s="31"/>
      <c r="H107" s="31"/>
      <c r="I107" s="31"/>
      <c r="J107" s="30">
        <f t="shared" si="30"/>
        <v>0</v>
      </c>
      <c r="K107" s="29">
        <f t="shared" si="31"/>
        <v>0</v>
      </c>
    </row>
    <row r="108" spans="1:11" ht="12" customHeight="1" x14ac:dyDescent="0.25">
      <c r="A108" s="65" t="s">
        <v>109</v>
      </c>
      <c r="B108" s="67" t="s">
        <v>108</v>
      </c>
      <c r="C108" s="31"/>
      <c r="D108" s="31"/>
      <c r="E108" s="31"/>
      <c r="F108" s="31"/>
      <c r="G108" s="31"/>
      <c r="H108" s="31"/>
      <c r="I108" s="31"/>
      <c r="J108" s="30">
        <f t="shared" si="30"/>
        <v>0</v>
      </c>
      <c r="K108" s="29">
        <f t="shared" si="31"/>
        <v>0</v>
      </c>
    </row>
    <row r="109" spans="1:11" ht="12" customHeight="1" x14ac:dyDescent="0.25">
      <c r="A109" s="65" t="s">
        <v>107</v>
      </c>
      <c r="B109" s="69" t="s">
        <v>106</v>
      </c>
      <c r="C109" s="31"/>
      <c r="D109" s="31"/>
      <c r="E109" s="31"/>
      <c r="F109" s="31"/>
      <c r="G109" s="31"/>
      <c r="H109" s="31"/>
      <c r="I109" s="31"/>
      <c r="J109" s="30">
        <f t="shared" si="30"/>
        <v>0</v>
      </c>
      <c r="K109" s="29">
        <f t="shared" si="31"/>
        <v>0</v>
      </c>
    </row>
    <row r="110" spans="1:11" ht="12" customHeight="1" x14ac:dyDescent="0.25">
      <c r="A110" s="65" t="s">
        <v>105</v>
      </c>
      <c r="B110" s="49" t="s">
        <v>104</v>
      </c>
      <c r="C110" s="31"/>
      <c r="D110" s="31"/>
      <c r="E110" s="31"/>
      <c r="F110" s="31"/>
      <c r="G110" s="31"/>
      <c r="H110" s="31"/>
      <c r="I110" s="31"/>
      <c r="J110" s="30">
        <f t="shared" si="30"/>
        <v>0</v>
      </c>
      <c r="K110" s="29">
        <f t="shared" si="31"/>
        <v>0</v>
      </c>
    </row>
    <row r="111" spans="1:11" ht="12" customHeight="1" x14ac:dyDescent="0.25">
      <c r="A111" s="65" t="s">
        <v>103</v>
      </c>
      <c r="B111" s="49" t="s">
        <v>69</v>
      </c>
      <c r="C111" s="31"/>
      <c r="D111" s="31"/>
      <c r="E111" s="31"/>
      <c r="F111" s="31"/>
      <c r="G111" s="31"/>
      <c r="H111" s="31"/>
      <c r="I111" s="31"/>
      <c r="J111" s="30">
        <f t="shared" si="30"/>
        <v>0</v>
      </c>
      <c r="K111" s="29">
        <f t="shared" si="31"/>
        <v>0</v>
      </c>
    </row>
    <row r="112" spans="1:11" ht="12" customHeight="1" x14ac:dyDescent="0.25">
      <c r="A112" s="65" t="s">
        <v>102</v>
      </c>
      <c r="B112" s="69" t="s">
        <v>101</v>
      </c>
      <c r="C112" s="31"/>
      <c r="D112" s="31">
        <v>6000000</v>
      </c>
      <c r="E112" s="31"/>
      <c r="F112" s="31"/>
      <c r="G112" s="31"/>
      <c r="H112" s="31"/>
      <c r="I112" s="31"/>
      <c r="J112" s="30">
        <f t="shared" si="30"/>
        <v>6000000</v>
      </c>
      <c r="K112" s="29">
        <f t="shared" si="31"/>
        <v>6000000</v>
      </c>
    </row>
    <row r="113" spans="1:11" ht="12" customHeight="1" x14ac:dyDescent="0.25">
      <c r="A113" s="65" t="s">
        <v>100</v>
      </c>
      <c r="B113" s="69" t="s">
        <v>99</v>
      </c>
      <c r="C113" s="31"/>
      <c r="D113" s="31"/>
      <c r="E113" s="31"/>
      <c r="F113" s="31"/>
      <c r="G113" s="31"/>
      <c r="H113" s="31"/>
      <c r="I113" s="31"/>
      <c r="J113" s="30">
        <f t="shared" si="30"/>
        <v>0</v>
      </c>
      <c r="K113" s="29">
        <f t="shared" si="31"/>
        <v>0</v>
      </c>
    </row>
    <row r="114" spans="1:11" ht="12" customHeight="1" x14ac:dyDescent="0.25">
      <c r="A114" s="65" t="s">
        <v>98</v>
      </c>
      <c r="B114" s="49" t="s">
        <v>63</v>
      </c>
      <c r="C114" s="31"/>
      <c r="D114" s="31"/>
      <c r="E114" s="31"/>
      <c r="F114" s="31"/>
      <c r="G114" s="31"/>
      <c r="H114" s="31"/>
      <c r="I114" s="31"/>
      <c r="J114" s="30">
        <f t="shared" si="30"/>
        <v>0</v>
      </c>
      <c r="K114" s="29">
        <f t="shared" si="31"/>
        <v>0</v>
      </c>
    </row>
    <row r="115" spans="1:11" ht="12" customHeight="1" x14ac:dyDescent="0.25">
      <c r="A115" s="42" t="s">
        <v>97</v>
      </c>
      <c r="B115" s="67" t="s">
        <v>96</v>
      </c>
      <c r="C115" s="31"/>
      <c r="D115" s="31"/>
      <c r="E115" s="31"/>
      <c r="F115" s="31"/>
      <c r="G115" s="31"/>
      <c r="H115" s="31"/>
      <c r="I115" s="31"/>
      <c r="J115" s="30">
        <f t="shared" si="30"/>
        <v>0</v>
      </c>
      <c r="K115" s="29">
        <f t="shared" si="31"/>
        <v>0</v>
      </c>
    </row>
    <row r="116" spans="1:11" ht="12" customHeight="1" x14ac:dyDescent="0.25">
      <c r="A116" s="65" t="s">
        <v>95</v>
      </c>
      <c r="B116" s="67" t="s">
        <v>94</v>
      </c>
      <c r="C116" s="31"/>
      <c r="D116" s="31"/>
      <c r="E116" s="31"/>
      <c r="F116" s="31"/>
      <c r="G116" s="31"/>
      <c r="H116" s="31"/>
      <c r="I116" s="31"/>
      <c r="J116" s="30">
        <f t="shared" si="30"/>
        <v>0</v>
      </c>
      <c r="K116" s="29">
        <f t="shared" si="31"/>
        <v>0</v>
      </c>
    </row>
    <row r="117" spans="1:11" ht="12" customHeight="1" x14ac:dyDescent="0.25">
      <c r="A117" s="68" t="s">
        <v>93</v>
      </c>
      <c r="B117" s="67" t="s">
        <v>92</v>
      </c>
      <c r="C117" s="31"/>
      <c r="D117" s="31"/>
      <c r="E117" s="31"/>
      <c r="F117" s="31"/>
      <c r="G117" s="31"/>
      <c r="H117" s="31"/>
      <c r="I117" s="31"/>
      <c r="J117" s="30">
        <f t="shared" si="30"/>
        <v>0</v>
      </c>
      <c r="K117" s="29">
        <f t="shared" si="31"/>
        <v>0</v>
      </c>
    </row>
    <row r="118" spans="1:11" ht="12" customHeight="1" x14ac:dyDescent="0.25">
      <c r="A118" s="65" t="s">
        <v>91</v>
      </c>
      <c r="B118" s="66" t="s">
        <v>90</v>
      </c>
      <c r="C118" s="34"/>
      <c r="D118" s="34"/>
      <c r="E118" s="34"/>
      <c r="F118" s="34"/>
      <c r="G118" s="34"/>
      <c r="H118" s="34"/>
      <c r="I118" s="34"/>
      <c r="J118" s="38">
        <f t="shared" si="30"/>
        <v>0</v>
      </c>
      <c r="K118" s="37">
        <f t="shared" si="31"/>
        <v>0</v>
      </c>
    </row>
    <row r="119" spans="1:11" ht="12" customHeight="1" x14ac:dyDescent="0.25">
      <c r="A119" s="65" t="s">
        <v>89</v>
      </c>
      <c r="B119" s="55" t="s">
        <v>88</v>
      </c>
      <c r="C119" s="34"/>
      <c r="D119" s="34"/>
      <c r="E119" s="34"/>
      <c r="F119" s="34"/>
      <c r="G119" s="34"/>
      <c r="H119" s="34"/>
      <c r="I119" s="34"/>
      <c r="J119" s="38">
        <f t="shared" si="30"/>
        <v>0</v>
      </c>
      <c r="K119" s="37">
        <f t="shared" si="31"/>
        <v>0</v>
      </c>
    </row>
    <row r="120" spans="1:11" ht="12" customHeight="1" thickBot="1" x14ac:dyDescent="0.3">
      <c r="A120" s="64" t="s">
        <v>87</v>
      </c>
      <c r="B120" s="63" t="s">
        <v>86</v>
      </c>
      <c r="C120" s="62"/>
      <c r="D120" s="62"/>
      <c r="E120" s="62"/>
      <c r="F120" s="62"/>
      <c r="G120" s="62"/>
      <c r="H120" s="62"/>
      <c r="I120" s="62"/>
      <c r="J120" s="61">
        <f t="shared" si="30"/>
        <v>0</v>
      </c>
      <c r="K120" s="60">
        <f t="shared" si="31"/>
        <v>0</v>
      </c>
    </row>
    <row r="121" spans="1:11" ht="12" customHeight="1" thickBot="1" x14ac:dyDescent="0.3">
      <c r="A121" s="59" t="s">
        <v>1</v>
      </c>
      <c r="B121" s="58" t="s">
        <v>85</v>
      </c>
      <c r="C121" s="57">
        <f t="shared" ref="C121:K121" si="32">+C122+C124+C126</f>
        <v>202767593</v>
      </c>
      <c r="D121" s="7">
        <f t="shared" si="32"/>
        <v>36329412</v>
      </c>
      <c r="E121" s="57">
        <f t="shared" si="32"/>
        <v>0</v>
      </c>
      <c r="F121" s="57">
        <f t="shared" si="32"/>
        <v>0</v>
      </c>
      <c r="G121" s="57">
        <f t="shared" si="32"/>
        <v>0</v>
      </c>
      <c r="H121" s="57">
        <f t="shared" si="32"/>
        <v>0</v>
      </c>
      <c r="I121" s="57">
        <f t="shared" si="32"/>
        <v>0</v>
      </c>
      <c r="J121" s="57">
        <f t="shared" si="32"/>
        <v>36329412</v>
      </c>
      <c r="K121" s="56">
        <f t="shared" si="32"/>
        <v>239097005</v>
      </c>
    </row>
    <row r="122" spans="1:11" ht="12" customHeight="1" x14ac:dyDescent="0.25">
      <c r="A122" s="36" t="s">
        <v>84</v>
      </c>
      <c r="B122" s="55" t="s">
        <v>83</v>
      </c>
      <c r="C122" s="53">
        <v>104692706</v>
      </c>
      <c r="D122" s="54">
        <v>124749</v>
      </c>
      <c r="E122" s="54"/>
      <c r="F122" s="54"/>
      <c r="G122" s="54"/>
      <c r="H122" s="54"/>
      <c r="I122" s="53"/>
      <c r="J122" s="47">
        <f t="shared" ref="J122:J134" si="33">D122+E122+F122+G122+H122+I122</f>
        <v>124749</v>
      </c>
      <c r="K122" s="21">
        <f t="shared" ref="K122:K134" si="34">C122+J122</f>
        <v>104817455</v>
      </c>
    </row>
    <row r="123" spans="1:11" ht="12" customHeight="1" x14ac:dyDescent="0.25">
      <c r="A123" s="36" t="s">
        <v>82</v>
      </c>
      <c r="B123" s="48" t="s">
        <v>81</v>
      </c>
      <c r="C123" s="53">
        <v>94944086</v>
      </c>
      <c r="D123" s="54"/>
      <c r="E123" s="54"/>
      <c r="F123" s="54"/>
      <c r="G123" s="54"/>
      <c r="H123" s="54"/>
      <c r="I123" s="53"/>
      <c r="J123" s="47">
        <f t="shared" si="33"/>
        <v>0</v>
      </c>
      <c r="K123" s="21">
        <f t="shared" si="34"/>
        <v>94944086</v>
      </c>
    </row>
    <row r="124" spans="1:11" ht="12" customHeight="1" x14ac:dyDescent="0.25">
      <c r="A124" s="36" t="s">
        <v>80</v>
      </c>
      <c r="B124" s="48" t="s">
        <v>79</v>
      </c>
      <c r="C124" s="34">
        <v>98074887</v>
      </c>
      <c r="D124" s="33">
        <v>36204663</v>
      </c>
      <c r="E124" s="33"/>
      <c r="F124" s="33"/>
      <c r="G124" s="33"/>
      <c r="H124" s="33"/>
      <c r="I124" s="34"/>
      <c r="J124" s="38">
        <f t="shared" si="33"/>
        <v>36204663</v>
      </c>
      <c r="K124" s="37">
        <f t="shared" si="34"/>
        <v>134279550</v>
      </c>
    </row>
    <row r="125" spans="1:11" ht="12" customHeight="1" x14ac:dyDescent="0.25">
      <c r="A125" s="36" t="s">
        <v>78</v>
      </c>
      <c r="B125" s="48" t="s">
        <v>77</v>
      </c>
      <c r="C125" s="34">
        <v>66339000</v>
      </c>
      <c r="D125" s="33"/>
      <c r="E125" s="33"/>
      <c r="F125" s="33"/>
      <c r="G125" s="33"/>
      <c r="H125" s="33"/>
      <c r="I125" s="34"/>
      <c r="J125" s="38">
        <f t="shared" si="33"/>
        <v>0</v>
      </c>
      <c r="K125" s="37">
        <f t="shared" si="34"/>
        <v>66339000</v>
      </c>
    </row>
    <row r="126" spans="1:11" ht="12" customHeight="1" x14ac:dyDescent="0.25">
      <c r="A126" s="36" t="s">
        <v>76</v>
      </c>
      <c r="B126" s="52" t="s">
        <v>75</v>
      </c>
      <c r="C126" s="34"/>
      <c r="D126" s="33"/>
      <c r="E126" s="33"/>
      <c r="F126" s="33"/>
      <c r="G126" s="33"/>
      <c r="H126" s="33"/>
      <c r="I126" s="34"/>
      <c r="J126" s="38">
        <f t="shared" si="33"/>
        <v>0</v>
      </c>
      <c r="K126" s="37">
        <f t="shared" si="34"/>
        <v>0</v>
      </c>
    </row>
    <row r="127" spans="1:11" ht="12" customHeight="1" x14ac:dyDescent="0.25">
      <c r="A127" s="36" t="s">
        <v>74</v>
      </c>
      <c r="B127" s="51" t="s">
        <v>73</v>
      </c>
      <c r="C127" s="34"/>
      <c r="D127" s="33"/>
      <c r="E127" s="33"/>
      <c r="F127" s="33"/>
      <c r="G127" s="33"/>
      <c r="H127" s="33"/>
      <c r="I127" s="34"/>
      <c r="J127" s="38">
        <f t="shared" si="33"/>
        <v>0</v>
      </c>
      <c r="K127" s="37">
        <f t="shared" si="34"/>
        <v>0</v>
      </c>
    </row>
    <row r="128" spans="1:11" ht="12" customHeight="1" x14ac:dyDescent="0.25">
      <c r="A128" s="36" t="s">
        <v>72</v>
      </c>
      <c r="B128" s="50" t="s">
        <v>71</v>
      </c>
      <c r="C128" s="34"/>
      <c r="D128" s="33"/>
      <c r="E128" s="33"/>
      <c r="F128" s="33"/>
      <c r="G128" s="33"/>
      <c r="H128" s="33"/>
      <c r="I128" s="34"/>
      <c r="J128" s="38">
        <f t="shared" si="33"/>
        <v>0</v>
      </c>
      <c r="K128" s="37">
        <f t="shared" si="34"/>
        <v>0</v>
      </c>
    </row>
    <row r="129" spans="1:11" ht="22.5" x14ac:dyDescent="0.25">
      <c r="A129" s="36" t="s">
        <v>70</v>
      </c>
      <c r="B129" s="49" t="s">
        <v>69</v>
      </c>
      <c r="C129" s="34"/>
      <c r="D129" s="33"/>
      <c r="E129" s="33"/>
      <c r="F129" s="33"/>
      <c r="G129" s="33"/>
      <c r="H129" s="33"/>
      <c r="I129" s="34"/>
      <c r="J129" s="38">
        <f t="shared" si="33"/>
        <v>0</v>
      </c>
      <c r="K129" s="37">
        <f t="shared" si="34"/>
        <v>0</v>
      </c>
    </row>
    <row r="130" spans="1:11" ht="12" customHeight="1" x14ac:dyDescent="0.25">
      <c r="A130" s="36" t="s">
        <v>68</v>
      </c>
      <c r="B130" s="49" t="s">
        <v>67</v>
      </c>
      <c r="C130" s="34"/>
      <c r="D130" s="33"/>
      <c r="E130" s="33"/>
      <c r="F130" s="33"/>
      <c r="G130" s="33"/>
      <c r="H130" s="33"/>
      <c r="I130" s="34"/>
      <c r="J130" s="38">
        <f t="shared" si="33"/>
        <v>0</v>
      </c>
      <c r="K130" s="37">
        <f t="shared" si="34"/>
        <v>0</v>
      </c>
    </row>
    <row r="131" spans="1:11" ht="12" customHeight="1" x14ac:dyDescent="0.25">
      <c r="A131" s="36" t="s">
        <v>66</v>
      </c>
      <c r="B131" s="49" t="s">
        <v>65</v>
      </c>
      <c r="C131" s="34"/>
      <c r="D131" s="33"/>
      <c r="E131" s="33"/>
      <c r="F131" s="33"/>
      <c r="G131" s="33"/>
      <c r="H131" s="33"/>
      <c r="I131" s="34"/>
      <c r="J131" s="38">
        <f t="shared" si="33"/>
        <v>0</v>
      </c>
      <c r="K131" s="37">
        <f t="shared" si="34"/>
        <v>0</v>
      </c>
    </row>
    <row r="132" spans="1:11" ht="12" customHeight="1" x14ac:dyDescent="0.25">
      <c r="A132" s="36" t="s">
        <v>64</v>
      </c>
      <c r="B132" s="49" t="s">
        <v>63</v>
      </c>
      <c r="C132" s="34"/>
      <c r="D132" s="33"/>
      <c r="E132" s="33"/>
      <c r="F132" s="33"/>
      <c r="G132" s="33"/>
      <c r="H132" s="33"/>
      <c r="I132" s="34"/>
      <c r="J132" s="38">
        <f t="shared" si="33"/>
        <v>0</v>
      </c>
      <c r="K132" s="37">
        <f t="shared" si="34"/>
        <v>0</v>
      </c>
    </row>
    <row r="133" spans="1:11" ht="12" customHeight="1" x14ac:dyDescent="0.25">
      <c r="A133" s="36" t="s">
        <v>62</v>
      </c>
      <c r="B133" s="49" t="s">
        <v>61</v>
      </c>
      <c r="C133" s="34"/>
      <c r="D133" s="33"/>
      <c r="E133" s="33"/>
      <c r="F133" s="33"/>
      <c r="G133" s="33"/>
      <c r="H133" s="33"/>
      <c r="I133" s="34"/>
      <c r="J133" s="38">
        <f t="shared" si="33"/>
        <v>0</v>
      </c>
      <c r="K133" s="37">
        <f t="shared" si="34"/>
        <v>0</v>
      </c>
    </row>
    <row r="134" spans="1:11" ht="23.25" thickBot="1" x14ac:dyDescent="0.3">
      <c r="A134" s="42" t="s">
        <v>60</v>
      </c>
      <c r="B134" s="49" t="s">
        <v>59</v>
      </c>
      <c r="C134" s="31"/>
      <c r="D134" s="32"/>
      <c r="E134" s="32"/>
      <c r="F134" s="32"/>
      <c r="G134" s="32"/>
      <c r="H134" s="32"/>
      <c r="I134" s="31"/>
      <c r="J134" s="30">
        <f t="shared" si="33"/>
        <v>0</v>
      </c>
      <c r="K134" s="29">
        <f t="shared" si="34"/>
        <v>0</v>
      </c>
    </row>
    <row r="135" spans="1:11" ht="12" customHeight="1" thickBot="1" x14ac:dyDescent="0.3">
      <c r="A135" s="9" t="s">
        <v>58</v>
      </c>
      <c r="B135" s="20" t="s">
        <v>57</v>
      </c>
      <c r="C135" s="7">
        <f t="shared" ref="C135:K135" si="35">+C100+C121</f>
        <v>389847508</v>
      </c>
      <c r="D135" s="46">
        <f t="shared" si="35"/>
        <v>91385972</v>
      </c>
      <c r="E135" s="46">
        <f t="shared" si="35"/>
        <v>0</v>
      </c>
      <c r="F135" s="46">
        <f t="shared" si="35"/>
        <v>0</v>
      </c>
      <c r="G135" s="46">
        <f t="shared" si="35"/>
        <v>0</v>
      </c>
      <c r="H135" s="46">
        <f t="shared" si="35"/>
        <v>0</v>
      </c>
      <c r="I135" s="7">
        <f t="shared" si="35"/>
        <v>0</v>
      </c>
      <c r="J135" s="7">
        <f t="shared" si="35"/>
        <v>91385972</v>
      </c>
      <c r="K135" s="6">
        <f t="shared" si="35"/>
        <v>481233480</v>
      </c>
    </row>
    <row r="136" spans="1:11" ht="12" customHeight="1" thickBot="1" x14ac:dyDescent="0.3">
      <c r="A136" s="9" t="s">
        <v>56</v>
      </c>
      <c r="B136" s="20" t="s">
        <v>55</v>
      </c>
      <c r="C136" s="7">
        <f t="shared" ref="C136:K136" si="36">+C137+C138+C139</f>
        <v>0</v>
      </c>
      <c r="D136" s="46">
        <f t="shared" si="36"/>
        <v>0</v>
      </c>
      <c r="E136" s="46">
        <f t="shared" si="36"/>
        <v>0</v>
      </c>
      <c r="F136" s="46">
        <f t="shared" si="36"/>
        <v>0</v>
      </c>
      <c r="G136" s="46">
        <f t="shared" si="36"/>
        <v>0</v>
      </c>
      <c r="H136" s="46">
        <f t="shared" si="36"/>
        <v>0</v>
      </c>
      <c r="I136" s="7">
        <f t="shared" si="36"/>
        <v>0</v>
      </c>
      <c r="J136" s="7">
        <f t="shared" si="36"/>
        <v>0</v>
      </c>
      <c r="K136" s="6">
        <f t="shared" si="36"/>
        <v>0</v>
      </c>
    </row>
    <row r="137" spans="1:11" ht="12" customHeight="1" x14ac:dyDescent="0.25">
      <c r="A137" s="36" t="s">
        <v>54</v>
      </c>
      <c r="B137" s="48" t="s">
        <v>53</v>
      </c>
      <c r="C137" s="34"/>
      <c r="D137" s="33"/>
      <c r="E137" s="33"/>
      <c r="F137" s="33"/>
      <c r="G137" s="33"/>
      <c r="H137" s="33"/>
      <c r="I137" s="34"/>
      <c r="J137" s="47">
        <f>D137+E137+F137+G137+H137+I137</f>
        <v>0</v>
      </c>
      <c r="K137" s="37">
        <f>C137+J137</f>
        <v>0</v>
      </c>
    </row>
    <row r="138" spans="1:11" ht="12" customHeight="1" x14ac:dyDescent="0.25">
      <c r="A138" s="36" t="s">
        <v>52</v>
      </c>
      <c r="B138" s="48" t="s">
        <v>51</v>
      </c>
      <c r="C138" s="34"/>
      <c r="D138" s="33"/>
      <c r="E138" s="33"/>
      <c r="F138" s="33"/>
      <c r="G138" s="33"/>
      <c r="H138" s="33"/>
      <c r="I138" s="34"/>
      <c r="J138" s="47">
        <f>D138+E138+F138+G138+H138+I138</f>
        <v>0</v>
      </c>
      <c r="K138" s="37">
        <f>C138+J138</f>
        <v>0</v>
      </c>
    </row>
    <row r="139" spans="1:11" ht="12" customHeight="1" thickBot="1" x14ac:dyDescent="0.3">
      <c r="A139" s="42" t="s">
        <v>50</v>
      </c>
      <c r="B139" s="48" t="s">
        <v>49</v>
      </c>
      <c r="C139" s="34"/>
      <c r="D139" s="33"/>
      <c r="E139" s="33"/>
      <c r="F139" s="33"/>
      <c r="G139" s="33"/>
      <c r="H139" s="33"/>
      <c r="I139" s="34"/>
      <c r="J139" s="47">
        <f>D139+E139+F139+G139+H139+I139</f>
        <v>0</v>
      </c>
      <c r="K139" s="37">
        <f>C139+J139</f>
        <v>0</v>
      </c>
    </row>
    <row r="140" spans="1:11" ht="12" customHeight="1" thickBot="1" x14ac:dyDescent="0.3">
      <c r="A140" s="9" t="s">
        <v>48</v>
      </c>
      <c r="B140" s="20" t="s">
        <v>47</v>
      </c>
      <c r="C140" s="7">
        <f t="shared" ref="C140:K140" si="37">SUM(C141:C146)</f>
        <v>0</v>
      </c>
      <c r="D140" s="46">
        <f t="shared" si="37"/>
        <v>0</v>
      </c>
      <c r="E140" s="46">
        <f t="shared" si="37"/>
        <v>0</v>
      </c>
      <c r="F140" s="46">
        <f t="shared" si="37"/>
        <v>0</v>
      </c>
      <c r="G140" s="46">
        <f t="shared" si="37"/>
        <v>0</v>
      </c>
      <c r="H140" s="46">
        <f t="shared" si="37"/>
        <v>0</v>
      </c>
      <c r="I140" s="7">
        <f t="shared" si="37"/>
        <v>0</v>
      </c>
      <c r="J140" s="7">
        <f t="shared" si="37"/>
        <v>0</v>
      </c>
      <c r="K140" s="6">
        <f t="shared" si="37"/>
        <v>0</v>
      </c>
    </row>
    <row r="141" spans="1:11" ht="12" customHeight="1" x14ac:dyDescent="0.25">
      <c r="A141" s="36" t="s">
        <v>46</v>
      </c>
      <c r="B141" s="35" t="s">
        <v>45</v>
      </c>
      <c r="C141" s="34"/>
      <c r="D141" s="33"/>
      <c r="E141" s="33"/>
      <c r="F141" s="33"/>
      <c r="G141" s="33"/>
      <c r="H141" s="33"/>
      <c r="I141" s="34"/>
      <c r="J141" s="38">
        <f t="shared" ref="J141:J146" si="38">D141+E141+F141+G141+H141+I141</f>
        <v>0</v>
      </c>
      <c r="K141" s="37">
        <f t="shared" ref="K141:K146" si="39">C141+J141</f>
        <v>0</v>
      </c>
    </row>
    <row r="142" spans="1:11" ht="12" customHeight="1" x14ac:dyDescent="0.25">
      <c r="A142" s="36" t="s">
        <v>44</v>
      </c>
      <c r="B142" s="35" t="s">
        <v>43</v>
      </c>
      <c r="C142" s="34"/>
      <c r="D142" s="33"/>
      <c r="E142" s="33"/>
      <c r="F142" s="33"/>
      <c r="G142" s="33"/>
      <c r="H142" s="33"/>
      <c r="I142" s="34"/>
      <c r="J142" s="38">
        <f t="shared" si="38"/>
        <v>0</v>
      </c>
      <c r="K142" s="37">
        <f t="shared" si="39"/>
        <v>0</v>
      </c>
    </row>
    <row r="143" spans="1:11" ht="12" customHeight="1" x14ac:dyDescent="0.25">
      <c r="A143" s="36" t="s">
        <v>42</v>
      </c>
      <c r="B143" s="35" t="s">
        <v>41</v>
      </c>
      <c r="C143" s="34"/>
      <c r="D143" s="33"/>
      <c r="E143" s="33"/>
      <c r="F143" s="33"/>
      <c r="G143" s="33"/>
      <c r="H143" s="33"/>
      <c r="I143" s="34"/>
      <c r="J143" s="38">
        <f t="shared" si="38"/>
        <v>0</v>
      </c>
      <c r="K143" s="37">
        <f t="shared" si="39"/>
        <v>0</v>
      </c>
    </row>
    <row r="144" spans="1:11" ht="12" customHeight="1" x14ac:dyDescent="0.25">
      <c r="A144" s="36" t="s">
        <v>40</v>
      </c>
      <c r="B144" s="35" t="s">
        <v>39</v>
      </c>
      <c r="C144" s="34"/>
      <c r="D144" s="33"/>
      <c r="E144" s="33"/>
      <c r="F144" s="33"/>
      <c r="G144" s="33"/>
      <c r="H144" s="33"/>
      <c r="I144" s="34"/>
      <c r="J144" s="38">
        <f t="shared" si="38"/>
        <v>0</v>
      </c>
      <c r="K144" s="37">
        <f t="shared" si="39"/>
        <v>0</v>
      </c>
    </row>
    <row r="145" spans="1:15" ht="12" customHeight="1" x14ac:dyDescent="0.25">
      <c r="A145" s="36" t="s">
        <v>38</v>
      </c>
      <c r="B145" s="35" t="s">
        <v>37</v>
      </c>
      <c r="C145" s="34"/>
      <c r="D145" s="33"/>
      <c r="E145" s="33"/>
      <c r="F145" s="33"/>
      <c r="G145" s="33"/>
      <c r="H145" s="33"/>
      <c r="I145" s="34"/>
      <c r="J145" s="38">
        <f t="shared" si="38"/>
        <v>0</v>
      </c>
      <c r="K145" s="37">
        <f t="shared" si="39"/>
        <v>0</v>
      </c>
    </row>
    <row r="146" spans="1:15" ht="12" customHeight="1" thickBot="1" x14ac:dyDescent="0.3">
      <c r="A146" s="42" t="s">
        <v>36</v>
      </c>
      <c r="B146" s="35" t="s">
        <v>35</v>
      </c>
      <c r="C146" s="34"/>
      <c r="D146" s="33"/>
      <c r="E146" s="33"/>
      <c r="F146" s="33"/>
      <c r="G146" s="33"/>
      <c r="H146" s="33"/>
      <c r="I146" s="34"/>
      <c r="J146" s="38">
        <f t="shared" si="38"/>
        <v>0</v>
      </c>
      <c r="K146" s="37">
        <f t="shared" si="39"/>
        <v>0</v>
      </c>
    </row>
    <row r="147" spans="1:15" ht="12" customHeight="1" thickBot="1" x14ac:dyDescent="0.3">
      <c r="A147" s="9" t="s">
        <v>34</v>
      </c>
      <c r="B147" s="20" t="s">
        <v>33</v>
      </c>
      <c r="C147" s="44">
        <f t="shared" ref="C147:K147" si="40">+C148+C149+C150+C151</f>
        <v>0</v>
      </c>
      <c r="D147" s="45">
        <f t="shared" si="40"/>
        <v>5413134</v>
      </c>
      <c r="E147" s="45">
        <f t="shared" si="40"/>
        <v>0</v>
      </c>
      <c r="F147" s="45">
        <f t="shared" si="40"/>
        <v>0</v>
      </c>
      <c r="G147" s="45">
        <f t="shared" si="40"/>
        <v>0</v>
      </c>
      <c r="H147" s="45">
        <f t="shared" si="40"/>
        <v>0</v>
      </c>
      <c r="I147" s="44">
        <f t="shared" si="40"/>
        <v>0</v>
      </c>
      <c r="J147" s="44">
        <f t="shared" si="40"/>
        <v>5413134</v>
      </c>
      <c r="K147" s="43">
        <f t="shared" si="40"/>
        <v>5413134</v>
      </c>
    </row>
    <row r="148" spans="1:15" ht="12" customHeight="1" x14ac:dyDescent="0.25">
      <c r="A148" s="36" t="s">
        <v>32</v>
      </c>
      <c r="B148" s="35" t="s">
        <v>31</v>
      </c>
      <c r="C148" s="34"/>
      <c r="D148" s="33"/>
      <c r="E148" s="33"/>
      <c r="F148" s="33"/>
      <c r="G148" s="33"/>
      <c r="H148" s="33"/>
      <c r="I148" s="34"/>
      <c r="J148" s="38">
        <f>D148+E148+F148+G148+H148+I148</f>
        <v>0</v>
      </c>
      <c r="K148" s="37">
        <f>C148+J148</f>
        <v>0</v>
      </c>
    </row>
    <row r="149" spans="1:15" ht="12" customHeight="1" x14ac:dyDescent="0.25">
      <c r="A149" s="36" t="s">
        <v>30</v>
      </c>
      <c r="B149" s="35" t="s">
        <v>29</v>
      </c>
      <c r="C149" s="34"/>
      <c r="D149" s="33">
        <v>5413134</v>
      </c>
      <c r="E149" s="33"/>
      <c r="F149" s="33"/>
      <c r="G149" s="33"/>
      <c r="H149" s="33"/>
      <c r="I149" s="34"/>
      <c r="J149" s="38">
        <f>D149+E149+F149+G149+H149+I149</f>
        <v>5413134</v>
      </c>
      <c r="K149" s="37">
        <f>C149+J149</f>
        <v>5413134</v>
      </c>
    </row>
    <row r="150" spans="1:15" ht="12" customHeight="1" x14ac:dyDescent="0.25">
      <c r="A150" s="36" t="s">
        <v>28</v>
      </c>
      <c r="B150" s="35" t="s">
        <v>27</v>
      </c>
      <c r="C150" s="34"/>
      <c r="D150" s="33"/>
      <c r="E150" s="33"/>
      <c r="F150" s="33"/>
      <c r="G150" s="33"/>
      <c r="H150" s="33"/>
      <c r="I150" s="34"/>
      <c r="J150" s="38">
        <f>D150+E150+F150+G150+H150+I150</f>
        <v>0</v>
      </c>
      <c r="K150" s="37">
        <f>C150+J150</f>
        <v>0</v>
      </c>
    </row>
    <row r="151" spans="1:15" ht="12" customHeight="1" thickBot="1" x14ac:dyDescent="0.3">
      <c r="A151" s="42" t="s">
        <v>26</v>
      </c>
      <c r="B151" s="41" t="s">
        <v>25</v>
      </c>
      <c r="C151" s="34"/>
      <c r="D151" s="33"/>
      <c r="E151" s="33"/>
      <c r="F151" s="33"/>
      <c r="G151" s="33"/>
      <c r="H151" s="33"/>
      <c r="I151" s="34"/>
      <c r="J151" s="38">
        <f>D151+E151+F151+G151+H151+I151</f>
        <v>0</v>
      </c>
      <c r="K151" s="37">
        <f>C151+J151</f>
        <v>0</v>
      </c>
    </row>
    <row r="152" spans="1:15" ht="12" customHeight="1" thickBot="1" x14ac:dyDescent="0.3">
      <c r="A152" s="9" t="s">
        <v>24</v>
      </c>
      <c r="B152" s="20" t="s">
        <v>23</v>
      </c>
      <c r="C152" s="28">
        <f t="shared" ref="C152:K152" si="41">SUM(C153:C157)</f>
        <v>0</v>
      </c>
      <c r="D152" s="40">
        <f t="shared" si="41"/>
        <v>0</v>
      </c>
      <c r="E152" s="40">
        <f t="shared" si="41"/>
        <v>0</v>
      </c>
      <c r="F152" s="40">
        <f t="shared" si="41"/>
        <v>0</v>
      </c>
      <c r="G152" s="40">
        <f t="shared" si="41"/>
        <v>0</v>
      </c>
      <c r="H152" s="40">
        <f t="shared" si="41"/>
        <v>0</v>
      </c>
      <c r="I152" s="28">
        <f t="shared" si="41"/>
        <v>0</v>
      </c>
      <c r="J152" s="28">
        <f t="shared" si="41"/>
        <v>0</v>
      </c>
      <c r="K152" s="39">
        <f t="shared" si="41"/>
        <v>0</v>
      </c>
    </row>
    <row r="153" spans="1:15" ht="12" customHeight="1" x14ac:dyDescent="0.25">
      <c r="A153" s="36" t="s">
        <v>22</v>
      </c>
      <c r="B153" s="35" t="s">
        <v>21</v>
      </c>
      <c r="C153" s="34"/>
      <c r="D153" s="33"/>
      <c r="E153" s="33"/>
      <c r="F153" s="33"/>
      <c r="G153" s="33"/>
      <c r="H153" s="33"/>
      <c r="I153" s="34"/>
      <c r="J153" s="38">
        <f t="shared" ref="J153:J159" si="42">D153+E153+F153+G153+H153+I153</f>
        <v>0</v>
      </c>
      <c r="K153" s="37">
        <f t="shared" ref="K153:K159" si="43">C153+J153</f>
        <v>0</v>
      </c>
    </row>
    <row r="154" spans="1:15" ht="12" customHeight="1" x14ac:dyDescent="0.25">
      <c r="A154" s="36" t="s">
        <v>20</v>
      </c>
      <c r="B154" s="35" t="s">
        <v>19</v>
      </c>
      <c r="C154" s="34"/>
      <c r="D154" s="33"/>
      <c r="E154" s="33"/>
      <c r="F154" s="33"/>
      <c r="G154" s="33"/>
      <c r="H154" s="33"/>
      <c r="I154" s="34"/>
      <c r="J154" s="38">
        <f t="shared" si="42"/>
        <v>0</v>
      </c>
      <c r="K154" s="37">
        <f t="shared" si="43"/>
        <v>0</v>
      </c>
    </row>
    <row r="155" spans="1:15" ht="12" customHeight="1" x14ac:dyDescent="0.25">
      <c r="A155" s="36" t="s">
        <v>18</v>
      </c>
      <c r="B155" s="35" t="s">
        <v>17</v>
      </c>
      <c r="C155" s="34"/>
      <c r="D155" s="33"/>
      <c r="E155" s="33"/>
      <c r="F155" s="33"/>
      <c r="G155" s="33"/>
      <c r="H155" s="33"/>
      <c r="I155" s="34"/>
      <c r="J155" s="38">
        <f t="shared" si="42"/>
        <v>0</v>
      </c>
      <c r="K155" s="37">
        <f t="shared" si="43"/>
        <v>0</v>
      </c>
    </row>
    <row r="156" spans="1:15" ht="12" customHeight="1" x14ac:dyDescent="0.25">
      <c r="A156" s="36" t="s">
        <v>16</v>
      </c>
      <c r="B156" s="35" t="s">
        <v>15</v>
      </c>
      <c r="C156" s="34"/>
      <c r="D156" s="33"/>
      <c r="E156" s="33"/>
      <c r="F156" s="33"/>
      <c r="G156" s="33"/>
      <c r="H156" s="33"/>
      <c r="I156" s="34"/>
      <c r="J156" s="38">
        <f t="shared" si="42"/>
        <v>0</v>
      </c>
      <c r="K156" s="37">
        <f t="shared" si="43"/>
        <v>0</v>
      </c>
    </row>
    <row r="157" spans="1:15" ht="12" customHeight="1" thickBot="1" x14ac:dyDescent="0.3">
      <c r="A157" s="36" t="s">
        <v>14</v>
      </c>
      <c r="B157" s="35" t="s">
        <v>13</v>
      </c>
      <c r="C157" s="34"/>
      <c r="D157" s="33"/>
      <c r="E157" s="32"/>
      <c r="F157" s="32"/>
      <c r="G157" s="32"/>
      <c r="H157" s="32"/>
      <c r="I157" s="31"/>
      <c r="J157" s="30">
        <f t="shared" si="42"/>
        <v>0</v>
      </c>
      <c r="K157" s="29">
        <f t="shared" si="43"/>
        <v>0</v>
      </c>
    </row>
    <row r="158" spans="1:15" ht="12" customHeight="1" thickBot="1" x14ac:dyDescent="0.3">
      <c r="A158" s="9" t="s">
        <v>12</v>
      </c>
      <c r="B158" s="20" t="s">
        <v>11</v>
      </c>
      <c r="C158" s="26"/>
      <c r="D158" s="25"/>
      <c r="E158" s="25"/>
      <c r="F158" s="25"/>
      <c r="G158" s="25"/>
      <c r="H158" s="25"/>
      <c r="I158" s="26"/>
      <c r="J158" s="28">
        <f t="shared" si="42"/>
        <v>0</v>
      </c>
      <c r="K158" s="27">
        <f t="shared" si="43"/>
        <v>0</v>
      </c>
    </row>
    <row r="159" spans="1:15" ht="12" customHeight="1" thickBot="1" x14ac:dyDescent="0.3">
      <c r="A159" s="9" t="s">
        <v>10</v>
      </c>
      <c r="B159" s="20" t="s">
        <v>9</v>
      </c>
      <c r="C159" s="26"/>
      <c r="D159" s="25"/>
      <c r="E159" s="24"/>
      <c r="F159" s="24"/>
      <c r="G159" s="24"/>
      <c r="H159" s="24"/>
      <c r="I159" s="23"/>
      <c r="J159" s="22">
        <f t="shared" si="42"/>
        <v>0</v>
      </c>
      <c r="K159" s="21">
        <f t="shared" si="43"/>
        <v>0</v>
      </c>
    </row>
    <row r="160" spans="1:15" ht="15.2" customHeight="1" thickBot="1" x14ac:dyDescent="0.3">
      <c r="A160" s="9" t="s">
        <v>8</v>
      </c>
      <c r="B160" s="20" t="s">
        <v>7</v>
      </c>
      <c r="C160" s="14">
        <f t="shared" ref="C160:K160" si="44">+C136+C140+C147+C152+C158+C159</f>
        <v>0</v>
      </c>
      <c r="D160" s="15">
        <f t="shared" si="44"/>
        <v>5413134</v>
      </c>
      <c r="E160" s="15">
        <f t="shared" si="44"/>
        <v>0</v>
      </c>
      <c r="F160" s="15">
        <f t="shared" si="44"/>
        <v>0</v>
      </c>
      <c r="G160" s="15">
        <f t="shared" si="44"/>
        <v>0</v>
      </c>
      <c r="H160" s="15">
        <f t="shared" si="44"/>
        <v>0</v>
      </c>
      <c r="I160" s="14">
        <f t="shared" si="44"/>
        <v>0</v>
      </c>
      <c r="J160" s="14">
        <f t="shared" si="44"/>
        <v>5413134</v>
      </c>
      <c r="K160" s="13">
        <f t="shared" si="44"/>
        <v>5413134</v>
      </c>
      <c r="L160" s="19"/>
      <c r="M160" s="18"/>
      <c r="N160" s="18"/>
      <c r="O160" s="18"/>
    </row>
    <row r="161" spans="1:11" s="12" customFormat="1" ht="12.95" customHeight="1" thickBot="1" x14ac:dyDescent="0.25">
      <c r="A161" s="17" t="s">
        <v>6</v>
      </c>
      <c r="B161" s="16" t="s">
        <v>5</v>
      </c>
      <c r="C161" s="14">
        <f t="shared" ref="C161:K161" si="45">+C135+C160</f>
        <v>389847508</v>
      </c>
      <c r="D161" s="15">
        <f t="shared" si="45"/>
        <v>96799106</v>
      </c>
      <c r="E161" s="15">
        <f t="shared" si="45"/>
        <v>0</v>
      </c>
      <c r="F161" s="15">
        <f t="shared" si="45"/>
        <v>0</v>
      </c>
      <c r="G161" s="15">
        <f t="shared" si="45"/>
        <v>0</v>
      </c>
      <c r="H161" s="15">
        <f t="shared" si="45"/>
        <v>0</v>
      </c>
      <c r="I161" s="14">
        <f t="shared" si="45"/>
        <v>0</v>
      </c>
      <c r="J161" s="14">
        <f t="shared" si="45"/>
        <v>96799106</v>
      </c>
      <c r="K161" s="13">
        <f t="shared" si="45"/>
        <v>486646614</v>
      </c>
    </row>
    <row r="162" spans="1:11" ht="7.5" customHeight="1" x14ac:dyDescent="0.25"/>
    <row r="163" spans="1:11" x14ac:dyDescent="0.25">
      <c r="A163" s="493" t="s">
        <v>4</v>
      </c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</row>
    <row r="164" spans="1:11" ht="15.2" customHeight="1" thickBot="1" x14ac:dyDescent="0.3">
      <c r="A164" s="476" t="s">
        <v>3</v>
      </c>
      <c r="B164" s="476"/>
      <c r="C164" s="11"/>
      <c r="K164" s="11" t="str">
        <f>K96</f>
        <v>Forintban!</v>
      </c>
    </row>
    <row r="165" spans="1:11" ht="25.5" customHeight="1" thickBot="1" x14ac:dyDescent="0.3">
      <c r="A165" s="9">
        <v>1</v>
      </c>
      <c r="B165" s="8" t="s">
        <v>2</v>
      </c>
      <c r="C165" s="10">
        <f t="shared" ref="C165:K165" si="46">+C68-C135</f>
        <v>-202677593</v>
      </c>
      <c r="D165" s="7">
        <f t="shared" si="46"/>
        <v>-24803702</v>
      </c>
      <c r="E165" s="7">
        <f t="shared" si="46"/>
        <v>0</v>
      </c>
      <c r="F165" s="7">
        <f t="shared" si="46"/>
        <v>0</v>
      </c>
      <c r="G165" s="7">
        <f t="shared" si="46"/>
        <v>0</v>
      </c>
      <c r="H165" s="7">
        <f t="shared" si="46"/>
        <v>0</v>
      </c>
      <c r="I165" s="7">
        <f t="shared" si="46"/>
        <v>0</v>
      </c>
      <c r="J165" s="7">
        <f t="shared" si="46"/>
        <v>-24803702</v>
      </c>
      <c r="K165" s="6">
        <f t="shared" si="46"/>
        <v>-227481295</v>
      </c>
    </row>
    <row r="166" spans="1:11" ht="32.450000000000003" customHeight="1" thickBot="1" x14ac:dyDescent="0.3">
      <c r="A166" s="9" t="s">
        <v>1</v>
      </c>
      <c r="B166" s="8" t="s">
        <v>0</v>
      </c>
      <c r="C166" s="7">
        <f t="shared" ref="C166:K166" si="47">+C92-C160</f>
        <v>202677593</v>
      </c>
      <c r="D166" s="7">
        <f t="shared" si="47"/>
        <v>24803702</v>
      </c>
      <c r="E166" s="7">
        <f t="shared" si="47"/>
        <v>0</v>
      </c>
      <c r="F166" s="7">
        <f t="shared" si="47"/>
        <v>0</v>
      </c>
      <c r="G166" s="7">
        <f t="shared" si="47"/>
        <v>0</v>
      </c>
      <c r="H166" s="7">
        <f t="shared" si="47"/>
        <v>0</v>
      </c>
      <c r="I166" s="7">
        <f t="shared" si="47"/>
        <v>0</v>
      </c>
      <c r="J166" s="7">
        <f t="shared" si="47"/>
        <v>24803702</v>
      </c>
      <c r="K166" s="6">
        <f t="shared" si="47"/>
        <v>227481295</v>
      </c>
    </row>
    <row r="167" spans="1:11" x14ac:dyDescent="0.25">
      <c r="C167" s="5">
        <f>C93-C161</f>
        <v>0</v>
      </c>
      <c r="K167" s="3">
        <f>K93-K161</f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0DEF-8BFB-430A-BF50-028E3334C153}">
  <sheetPr>
    <tabColor rgb="FF92D050"/>
  </sheetPr>
  <dimension ref="A1:O167"/>
  <sheetViews>
    <sheetView topLeftCell="B1" zoomScale="120" zoomScaleNormal="120" zoomScaleSheetLayoutView="100" workbookViewId="0">
      <selection activeCell="H14" sqref="H14"/>
    </sheetView>
  </sheetViews>
  <sheetFormatPr defaultRowHeight="15.75" x14ac:dyDescent="0.25"/>
  <cols>
    <col min="1" max="1" width="7.5" style="1" customWidth="1"/>
    <col min="2" max="2" width="59.6640625" style="1" customWidth="1"/>
    <col min="3" max="3" width="14.83203125" style="2" customWidth="1"/>
    <col min="4" max="11" width="14.83203125" style="1" customWidth="1"/>
    <col min="12" max="16384" width="9.33203125" style="1"/>
  </cols>
  <sheetData>
    <row r="1" spans="1:11" x14ac:dyDescent="0.25">
      <c r="A1" s="133"/>
      <c r="B1" s="472" t="s">
        <v>510</v>
      </c>
      <c r="C1" s="494"/>
      <c r="D1" s="494"/>
      <c r="E1" s="494"/>
      <c r="F1" s="494"/>
      <c r="G1" s="494"/>
      <c r="H1" s="494"/>
      <c r="I1" s="494"/>
      <c r="J1" s="494"/>
      <c r="K1" s="494"/>
    </row>
    <row r="2" spans="1:11" x14ac:dyDescent="0.25">
      <c r="A2" s="133"/>
      <c r="B2" s="133"/>
      <c r="C2" s="134"/>
      <c r="D2" s="133"/>
      <c r="E2" s="133"/>
      <c r="F2" s="133"/>
      <c r="G2" s="133"/>
      <c r="H2" s="133"/>
      <c r="I2" s="133"/>
      <c r="J2" s="133"/>
      <c r="K2" s="133"/>
    </row>
    <row r="3" spans="1:11" x14ac:dyDescent="0.25">
      <c r="A3" s="474" t="str">
        <f>CONCATENATE([1]E_ALAPADATOK!A3)</f>
        <v>Sály Község Önkormányzata</v>
      </c>
      <c r="B3" s="474"/>
      <c r="C3" s="475"/>
      <c r="D3" s="474"/>
      <c r="E3" s="474"/>
      <c r="F3" s="474"/>
      <c r="G3" s="474"/>
      <c r="H3" s="474"/>
      <c r="I3" s="474"/>
      <c r="J3" s="474"/>
      <c r="K3" s="474"/>
    </row>
    <row r="4" spans="1:11" x14ac:dyDescent="0.25">
      <c r="A4" s="474" t="s">
        <v>286</v>
      </c>
      <c r="B4" s="474"/>
      <c r="C4" s="475"/>
      <c r="D4" s="474"/>
      <c r="E4" s="474"/>
      <c r="F4" s="474"/>
      <c r="G4" s="474"/>
      <c r="H4" s="474"/>
      <c r="I4" s="474"/>
      <c r="J4" s="474"/>
      <c r="K4" s="474"/>
    </row>
    <row r="5" spans="1:11" x14ac:dyDescent="0.25">
      <c r="A5" s="133"/>
      <c r="B5" s="133"/>
      <c r="C5" s="134"/>
      <c r="D5" s="133"/>
      <c r="E5" s="133"/>
      <c r="F5" s="133"/>
      <c r="G5" s="133"/>
      <c r="H5" s="133"/>
      <c r="I5" s="133"/>
      <c r="J5" s="133"/>
      <c r="K5" s="133"/>
    </row>
    <row r="6" spans="1:11" ht="15.95" customHeight="1" x14ac:dyDescent="0.25">
      <c r="A6" s="468" t="s">
        <v>282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</row>
    <row r="7" spans="1:11" ht="15.95" customHeight="1" thickBot="1" x14ac:dyDescent="0.3">
      <c r="A7" s="470" t="s">
        <v>281</v>
      </c>
      <c r="B7" s="470"/>
      <c r="C7" s="132"/>
      <c r="D7" s="133"/>
      <c r="E7" s="133"/>
      <c r="F7" s="133"/>
      <c r="G7" s="133"/>
      <c r="H7" s="133"/>
      <c r="I7" s="133"/>
      <c r="J7" s="133"/>
      <c r="K7" s="132" t="s">
        <v>280</v>
      </c>
    </row>
    <row r="8" spans="1:11" x14ac:dyDescent="0.25">
      <c r="A8" s="485" t="s">
        <v>139</v>
      </c>
      <c r="B8" s="487" t="s">
        <v>279</v>
      </c>
      <c r="C8" s="489" t="str">
        <f>+CONCATENATE(LEFT([1]E_ÖSSZEFÜGGÉSEK!A6,4),". évi")</f>
        <v>2019. évi</v>
      </c>
      <c r="D8" s="490"/>
      <c r="E8" s="491"/>
      <c r="F8" s="491"/>
      <c r="G8" s="491"/>
      <c r="H8" s="491"/>
      <c r="I8" s="491"/>
      <c r="J8" s="491"/>
      <c r="K8" s="492"/>
    </row>
    <row r="9" spans="1:11" ht="48.75" thickBot="1" x14ac:dyDescent="0.3">
      <c r="A9" s="486"/>
      <c r="B9" s="488"/>
      <c r="C9" s="90" t="s">
        <v>137</v>
      </c>
      <c r="D9" s="89" t="str">
        <f>CONCATENATE('E_1.2.sz.mell'!D9)</f>
        <v xml:space="preserve">.... sz. módosítás </v>
      </c>
      <c r="E9" s="89" t="str">
        <f>CONCATENATE('E_1.2.sz.mell'!E9)</f>
        <v xml:space="preserve">.... sz. módosítás </v>
      </c>
      <c r="F9" s="89" t="str">
        <f>CONCATENATE('E_1.2.sz.mell'!F9)</f>
        <v xml:space="preserve">... sz. módosítás </v>
      </c>
      <c r="G9" s="89" t="str">
        <f>CONCATENATE('E_1.2.sz.mell'!G9)</f>
        <v xml:space="preserve">.... sz. módosítás </v>
      </c>
      <c r="H9" s="89" t="str">
        <f>CONCATENATE('E_1.2.sz.mell'!H9)</f>
        <v xml:space="preserve">.... sz. módosítás </v>
      </c>
      <c r="I9" s="89" t="str">
        <f>CONCATENATE('E_1.2.sz.mell'!I9)</f>
        <v xml:space="preserve">.... sz. módosítás </v>
      </c>
      <c r="J9" s="88" t="s">
        <v>276</v>
      </c>
      <c r="K9" s="87" t="str">
        <f>CONCATENATE('E_1.2.sz.mell'!K9)</f>
        <v>….számú módosítás utáni előirányzat</v>
      </c>
    </row>
    <row r="10" spans="1:11" s="81" customFormat="1" ht="12" customHeight="1" thickBot="1" x14ac:dyDescent="0.25">
      <c r="A10" s="127" t="s">
        <v>136</v>
      </c>
      <c r="B10" s="126" t="s">
        <v>135</v>
      </c>
      <c r="C10" s="84" t="s">
        <v>134</v>
      </c>
      <c r="D10" s="84" t="s">
        <v>133</v>
      </c>
      <c r="E10" s="83" t="s">
        <v>132</v>
      </c>
      <c r="F10" s="83" t="s">
        <v>131</v>
      </c>
      <c r="G10" s="83" t="s">
        <v>130</v>
      </c>
      <c r="H10" s="83" t="s">
        <v>129</v>
      </c>
      <c r="I10" s="83" t="s">
        <v>128</v>
      </c>
      <c r="J10" s="83" t="s">
        <v>127</v>
      </c>
      <c r="K10" s="82" t="s">
        <v>126</v>
      </c>
    </row>
    <row r="11" spans="1:11" s="12" customFormat="1" ht="12" customHeight="1" thickBot="1" x14ac:dyDescent="0.25">
      <c r="A11" s="9" t="s">
        <v>125</v>
      </c>
      <c r="B11" s="114" t="s">
        <v>274</v>
      </c>
      <c r="C11" s="7">
        <f t="shared" ref="C11:K11" si="0">+C12+C13+C14+C15+C16+C17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6">
        <f t="shared" si="0"/>
        <v>0</v>
      </c>
    </row>
    <row r="12" spans="1:11" s="12" customFormat="1" ht="12" customHeight="1" x14ac:dyDescent="0.2">
      <c r="A12" s="36" t="s">
        <v>123</v>
      </c>
      <c r="B12" s="106" t="s">
        <v>273</v>
      </c>
      <c r="C12" s="53"/>
      <c r="D12" s="53"/>
      <c r="E12" s="53"/>
      <c r="F12" s="53"/>
      <c r="G12" s="53"/>
      <c r="H12" s="53"/>
      <c r="I12" s="53"/>
      <c r="J12" s="47">
        <f t="shared" ref="J12:J17" si="1">D12+E12+F12+G12+H12+I12</f>
        <v>0</v>
      </c>
      <c r="K12" s="21">
        <f t="shared" ref="K12:K17" si="2">C12+J12</f>
        <v>0</v>
      </c>
    </row>
    <row r="13" spans="1:11" s="12" customFormat="1" ht="12" customHeight="1" x14ac:dyDescent="0.2">
      <c r="A13" s="65" t="s">
        <v>121</v>
      </c>
      <c r="B13" s="104" t="s">
        <v>272</v>
      </c>
      <c r="C13" s="34"/>
      <c r="D13" s="34"/>
      <c r="E13" s="53"/>
      <c r="F13" s="53"/>
      <c r="G13" s="53"/>
      <c r="H13" s="53"/>
      <c r="I13" s="53"/>
      <c r="J13" s="47">
        <f t="shared" si="1"/>
        <v>0</v>
      </c>
      <c r="K13" s="21">
        <f t="shared" si="2"/>
        <v>0</v>
      </c>
    </row>
    <row r="14" spans="1:11" s="12" customFormat="1" ht="12" customHeight="1" x14ac:dyDescent="0.2">
      <c r="A14" s="65" t="s">
        <v>119</v>
      </c>
      <c r="B14" s="104" t="s">
        <v>271</v>
      </c>
      <c r="C14" s="34"/>
      <c r="D14" s="34"/>
      <c r="E14" s="53"/>
      <c r="F14" s="53"/>
      <c r="G14" s="53"/>
      <c r="H14" s="53"/>
      <c r="I14" s="53"/>
      <c r="J14" s="47">
        <f t="shared" si="1"/>
        <v>0</v>
      </c>
      <c r="K14" s="21">
        <f t="shared" si="2"/>
        <v>0</v>
      </c>
    </row>
    <row r="15" spans="1:11" s="12" customFormat="1" ht="12" customHeight="1" x14ac:dyDescent="0.2">
      <c r="A15" s="65" t="s">
        <v>117</v>
      </c>
      <c r="B15" s="104" t="s">
        <v>270</v>
      </c>
      <c r="C15" s="34"/>
      <c r="D15" s="34"/>
      <c r="E15" s="53"/>
      <c r="F15" s="53"/>
      <c r="G15" s="53"/>
      <c r="H15" s="53"/>
      <c r="I15" s="53"/>
      <c r="J15" s="47">
        <f t="shared" si="1"/>
        <v>0</v>
      </c>
      <c r="K15" s="21">
        <f t="shared" si="2"/>
        <v>0</v>
      </c>
    </row>
    <row r="16" spans="1:11" s="12" customFormat="1" ht="12" customHeight="1" x14ac:dyDescent="0.2">
      <c r="A16" s="65" t="s">
        <v>269</v>
      </c>
      <c r="B16" s="51" t="s">
        <v>268</v>
      </c>
      <c r="C16" s="34"/>
      <c r="D16" s="34"/>
      <c r="E16" s="53"/>
      <c r="F16" s="53"/>
      <c r="G16" s="53"/>
      <c r="H16" s="53"/>
      <c r="I16" s="53"/>
      <c r="J16" s="47">
        <f t="shared" si="1"/>
        <v>0</v>
      </c>
      <c r="K16" s="21">
        <f t="shared" si="2"/>
        <v>0</v>
      </c>
    </row>
    <row r="17" spans="1:11" s="12" customFormat="1" ht="12" customHeight="1" thickBot="1" x14ac:dyDescent="0.25">
      <c r="A17" s="68" t="s">
        <v>113</v>
      </c>
      <c r="B17" s="52" t="s">
        <v>267</v>
      </c>
      <c r="C17" s="34"/>
      <c r="D17" s="34"/>
      <c r="E17" s="53"/>
      <c r="F17" s="53"/>
      <c r="G17" s="53"/>
      <c r="H17" s="53"/>
      <c r="I17" s="53"/>
      <c r="J17" s="47">
        <f t="shared" si="1"/>
        <v>0</v>
      </c>
      <c r="K17" s="21">
        <f t="shared" si="2"/>
        <v>0</v>
      </c>
    </row>
    <row r="18" spans="1:11" s="12" customFormat="1" ht="12" customHeight="1" thickBot="1" x14ac:dyDescent="0.25">
      <c r="A18" s="9" t="s">
        <v>1</v>
      </c>
      <c r="B18" s="97" t="s">
        <v>266</v>
      </c>
      <c r="C18" s="7">
        <f t="shared" ref="C18:K18" si="3">+C19+C20+C21+C22+C23</f>
        <v>0</v>
      </c>
      <c r="D18" s="7">
        <f t="shared" si="3"/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6">
        <f t="shared" si="3"/>
        <v>0</v>
      </c>
    </row>
    <row r="19" spans="1:11" s="12" customFormat="1" ht="12" customHeight="1" x14ac:dyDescent="0.2">
      <c r="A19" s="36" t="s">
        <v>84</v>
      </c>
      <c r="B19" s="106" t="s">
        <v>265</v>
      </c>
      <c r="C19" s="53"/>
      <c r="D19" s="53"/>
      <c r="E19" s="53"/>
      <c r="F19" s="53"/>
      <c r="G19" s="53"/>
      <c r="H19" s="53"/>
      <c r="I19" s="53"/>
      <c r="J19" s="47">
        <f t="shared" ref="J19:J24" si="4">D19+E19+F19+G19+H19+I19</f>
        <v>0</v>
      </c>
      <c r="K19" s="21">
        <f t="shared" ref="K19:K24" si="5">C19+J19</f>
        <v>0</v>
      </c>
    </row>
    <row r="20" spans="1:11" s="12" customFormat="1" ht="12" customHeight="1" x14ac:dyDescent="0.2">
      <c r="A20" s="65" t="s">
        <v>82</v>
      </c>
      <c r="B20" s="104" t="s">
        <v>264</v>
      </c>
      <c r="C20" s="34"/>
      <c r="D20" s="34"/>
      <c r="E20" s="53"/>
      <c r="F20" s="53"/>
      <c r="G20" s="53"/>
      <c r="H20" s="53"/>
      <c r="I20" s="53"/>
      <c r="J20" s="47">
        <f t="shared" si="4"/>
        <v>0</v>
      </c>
      <c r="K20" s="21">
        <f t="shared" si="5"/>
        <v>0</v>
      </c>
    </row>
    <row r="21" spans="1:11" s="12" customFormat="1" ht="12" customHeight="1" x14ac:dyDescent="0.2">
      <c r="A21" s="65" t="s">
        <v>80</v>
      </c>
      <c r="B21" s="104" t="s">
        <v>263</v>
      </c>
      <c r="C21" s="34"/>
      <c r="D21" s="34"/>
      <c r="E21" s="53"/>
      <c r="F21" s="53"/>
      <c r="G21" s="53"/>
      <c r="H21" s="53"/>
      <c r="I21" s="53"/>
      <c r="J21" s="47">
        <f t="shared" si="4"/>
        <v>0</v>
      </c>
      <c r="K21" s="21">
        <f t="shared" si="5"/>
        <v>0</v>
      </c>
    </row>
    <row r="22" spans="1:11" s="12" customFormat="1" ht="12" customHeight="1" x14ac:dyDescent="0.2">
      <c r="A22" s="65" t="s">
        <v>78</v>
      </c>
      <c r="B22" s="104" t="s">
        <v>262</v>
      </c>
      <c r="C22" s="34"/>
      <c r="D22" s="34"/>
      <c r="E22" s="53"/>
      <c r="F22" s="53"/>
      <c r="G22" s="53"/>
      <c r="H22" s="53"/>
      <c r="I22" s="53"/>
      <c r="J22" s="47">
        <f t="shared" si="4"/>
        <v>0</v>
      </c>
      <c r="K22" s="21">
        <f t="shared" si="5"/>
        <v>0</v>
      </c>
    </row>
    <row r="23" spans="1:11" s="12" customFormat="1" ht="12" customHeight="1" x14ac:dyDescent="0.2">
      <c r="A23" s="65" t="s">
        <v>76</v>
      </c>
      <c r="B23" s="104" t="s">
        <v>261</v>
      </c>
      <c r="C23" s="34"/>
      <c r="D23" s="34"/>
      <c r="E23" s="53"/>
      <c r="F23" s="53"/>
      <c r="G23" s="53"/>
      <c r="H23" s="53"/>
      <c r="I23" s="53"/>
      <c r="J23" s="47">
        <f t="shared" si="4"/>
        <v>0</v>
      </c>
      <c r="K23" s="21">
        <f t="shared" si="5"/>
        <v>0</v>
      </c>
    </row>
    <row r="24" spans="1:11" s="12" customFormat="1" ht="12" customHeight="1" thickBot="1" x14ac:dyDescent="0.25">
      <c r="A24" s="68" t="s">
        <v>74</v>
      </c>
      <c r="B24" s="52" t="s">
        <v>260</v>
      </c>
      <c r="C24" s="31"/>
      <c r="D24" s="31"/>
      <c r="E24" s="117"/>
      <c r="F24" s="117"/>
      <c r="G24" s="117"/>
      <c r="H24" s="117"/>
      <c r="I24" s="117"/>
      <c r="J24" s="47">
        <f t="shared" si="4"/>
        <v>0</v>
      </c>
      <c r="K24" s="21">
        <f t="shared" si="5"/>
        <v>0</v>
      </c>
    </row>
    <row r="25" spans="1:11" s="12" customFormat="1" ht="12" customHeight="1" thickBot="1" x14ac:dyDescent="0.25">
      <c r="A25" s="9" t="s">
        <v>58</v>
      </c>
      <c r="B25" s="114" t="s">
        <v>259</v>
      </c>
      <c r="C25" s="7">
        <f t="shared" ref="C25:K25" si="6">+C26+C27+C28+C29+C30</f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0</v>
      </c>
      <c r="K25" s="6">
        <f t="shared" si="6"/>
        <v>0</v>
      </c>
    </row>
    <row r="26" spans="1:11" s="12" customFormat="1" ht="12" customHeight="1" x14ac:dyDescent="0.2">
      <c r="A26" s="36" t="s">
        <v>258</v>
      </c>
      <c r="B26" s="106" t="s">
        <v>257</v>
      </c>
      <c r="C26" s="53"/>
      <c r="D26" s="53"/>
      <c r="E26" s="53"/>
      <c r="F26" s="53"/>
      <c r="G26" s="53"/>
      <c r="H26" s="53"/>
      <c r="I26" s="53"/>
      <c r="J26" s="47">
        <f t="shared" ref="J26:J31" si="7">D26+E26+F26+G26+H26+I26</f>
        <v>0</v>
      </c>
      <c r="K26" s="21">
        <f t="shared" ref="K26:K31" si="8">C26+J26</f>
        <v>0</v>
      </c>
    </row>
    <row r="27" spans="1:11" s="12" customFormat="1" ht="12" customHeight="1" x14ac:dyDescent="0.2">
      <c r="A27" s="65" t="s">
        <v>256</v>
      </c>
      <c r="B27" s="104" t="s">
        <v>255</v>
      </c>
      <c r="C27" s="34"/>
      <c r="D27" s="34"/>
      <c r="E27" s="53"/>
      <c r="F27" s="53"/>
      <c r="G27" s="53"/>
      <c r="H27" s="53"/>
      <c r="I27" s="53"/>
      <c r="J27" s="47">
        <f t="shared" si="7"/>
        <v>0</v>
      </c>
      <c r="K27" s="21">
        <f t="shared" si="8"/>
        <v>0</v>
      </c>
    </row>
    <row r="28" spans="1:11" s="12" customFormat="1" ht="12" customHeight="1" x14ac:dyDescent="0.2">
      <c r="A28" s="65" t="s">
        <v>254</v>
      </c>
      <c r="B28" s="104" t="s">
        <v>253</v>
      </c>
      <c r="C28" s="34"/>
      <c r="D28" s="34"/>
      <c r="E28" s="53"/>
      <c r="F28" s="53"/>
      <c r="G28" s="53"/>
      <c r="H28" s="53"/>
      <c r="I28" s="53"/>
      <c r="J28" s="47">
        <f t="shared" si="7"/>
        <v>0</v>
      </c>
      <c r="K28" s="21">
        <f t="shared" si="8"/>
        <v>0</v>
      </c>
    </row>
    <row r="29" spans="1:11" s="12" customFormat="1" ht="12" customHeight="1" x14ac:dyDescent="0.2">
      <c r="A29" s="65" t="s">
        <v>252</v>
      </c>
      <c r="B29" s="104" t="s">
        <v>251</v>
      </c>
      <c r="C29" s="34"/>
      <c r="D29" s="34"/>
      <c r="E29" s="53"/>
      <c r="F29" s="53"/>
      <c r="G29" s="53"/>
      <c r="H29" s="53"/>
      <c r="I29" s="53"/>
      <c r="J29" s="47">
        <f t="shared" si="7"/>
        <v>0</v>
      </c>
      <c r="K29" s="21">
        <f t="shared" si="8"/>
        <v>0</v>
      </c>
    </row>
    <row r="30" spans="1:11" s="12" customFormat="1" ht="12" customHeight="1" x14ac:dyDescent="0.2">
      <c r="A30" s="65" t="s">
        <v>250</v>
      </c>
      <c r="B30" s="104" t="s">
        <v>249</v>
      </c>
      <c r="C30" s="34"/>
      <c r="D30" s="34"/>
      <c r="E30" s="53"/>
      <c r="F30" s="53"/>
      <c r="G30" s="53"/>
      <c r="H30" s="53"/>
      <c r="I30" s="53"/>
      <c r="J30" s="47">
        <f t="shared" si="7"/>
        <v>0</v>
      </c>
      <c r="K30" s="21">
        <f t="shared" si="8"/>
        <v>0</v>
      </c>
    </row>
    <row r="31" spans="1:11" s="12" customFormat="1" ht="12" customHeight="1" thickBot="1" x14ac:dyDescent="0.25">
      <c r="A31" s="68" t="s">
        <v>248</v>
      </c>
      <c r="B31" s="125" t="s">
        <v>247</v>
      </c>
      <c r="C31" s="31"/>
      <c r="D31" s="31"/>
      <c r="E31" s="117"/>
      <c r="F31" s="117"/>
      <c r="G31" s="117"/>
      <c r="H31" s="117"/>
      <c r="I31" s="117"/>
      <c r="J31" s="116">
        <f t="shared" si="7"/>
        <v>0</v>
      </c>
      <c r="K31" s="21">
        <f t="shared" si="8"/>
        <v>0</v>
      </c>
    </row>
    <row r="32" spans="1:11" s="12" customFormat="1" ht="12" customHeight="1" thickBot="1" x14ac:dyDescent="0.25">
      <c r="A32" s="9" t="s">
        <v>246</v>
      </c>
      <c r="B32" s="114" t="s">
        <v>245</v>
      </c>
      <c r="C32" s="44">
        <f t="shared" ref="C32:K32" si="9">+C33+C34+C35+C36+C37+C38+C39</f>
        <v>0</v>
      </c>
      <c r="D32" s="44">
        <f t="shared" si="9"/>
        <v>0</v>
      </c>
      <c r="E32" s="44">
        <f t="shared" si="9"/>
        <v>0</v>
      </c>
      <c r="F32" s="44">
        <f t="shared" si="9"/>
        <v>0</v>
      </c>
      <c r="G32" s="44">
        <f t="shared" si="9"/>
        <v>0</v>
      </c>
      <c r="H32" s="44">
        <f t="shared" si="9"/>
        <v>0</v>
      </c>
      <c r="I32" s="44">
        <f t="shared" si="9"/>
        <v>0</v>
      </c>
      <c r="J32" s="44">
        <f t="shared" si="9"/>
        <v>0</v>
      </c>
      <c r="K32" s="43">
        <f t="shared" si="9"/>
        <v>0</v>
      </c>
    </row>
    <row r="33" spans="1:11" s="12" customFormat="1" ht="12" customHeight="1" x14ac:dyDescent="0.2">
      <c r="A33" s="36" t="s">
        <v>54</v>
      </c>
      <c r="B33" s="106" t="s">
        <v>285</v>
      </c>
      <c r="C33" s="47"/>
      <c r="D33" s="47"/>
      <c r="E33" s="47"/>
      <c r="F33" s="47"/>
      <c r="G33" s="47"/>
      <c r="H33" s="47"/>
      <c r="I33" s="47"/>
      <c r="J33" s="47">
        <f t="shared" ref="J33:J39" si="10">D33+E33+F33+G33+H33+I33</f>
        <v>0</v>
      </c>
      <c r="K33" s="21">
        <f t="shared" ref="K33:K39" si="11">C33+J33</f>
        <v>0</v>
      </c>
    </row>
    <row r="34" spans="1:11" s="12" customFormat="1" ht="12" customHeight="1" x14ac:dyDescent="0.2">
      <c r="A34" s="65" t="s">
        <v>52</v>
      </c>
      <c r="B34" s="104" t="s">
        <v>243</v>
      </c>
      <c r="C34" s="34"/>
      <c r="D34" s="34"/>
      <c r="E34" s="53"/>
      <c r="F34" s="53"/>
      <c r="G34" s="53"/>
      <c r="H34" s="53"/>
      <c r="I34" s="53"/>
      <c r="J34" s="47">
        <f t="shared" si="10"/>
        <v>0</v>
      </c>
      <c r="K34" s="21">
        <f t="shared" si="11"/>
        <v>0</v>
      </c>
    </row>
    <row r="35" spans="1:11" s="12" customFormat="1" ht="12" customHeight="1" x14ac:dyDescent="0.2">
      <c r="A35" s="65" t="s">
        <v>50</v>
      </c>
      <c r="B35" s="104" t="s">
        <v>242</v>
      </c>
      <c r="C35" s="34"/>
      <c r="D35" s="34"/>
      <c r="E35" s="53"/>
      <c r="F35" s="53"/>
      <c r="G35" s="53"/>
      <c r="H35" s="53"/>
      <c r="I35" s="53"/>
      <c r="J35" s="47">
        <f t="shared" si="10"/>
        <v>0</v>
      </c>
      <c r="K35" s="21">
        <f t="shared" si="11"/>
        <v>0</v>
      </c>
    </row>
    <row r="36" spans="1:11" s="12" customFormat="1" ht="12" customHeight="1" x14ac:dyDescent="0.2">
      <c r="A36" s="65" t="s">
        <v>241</v>
      </c>
      <c r="B36" s="104" t="s">
        <v>240</v>
      </c>
      <c r="C36" s="34"/>
      <c r="D36" s="34"/>
      <c r="E36" s="53"/>
      <c r="F36" s="53"/>
      <c r="G36" s="53"/>
      <c r="H36" s="53"/>
      <c r="I36" s="53"/>
      <c r="J36" s="47">
        <f t="shared" si="10"/>
        <v>0</v>
      </c>
      <c r="K36" s="21">
        <f t="shared" si="11"/>
        <v>0</v>
      </c>
    </row>
    <row r="37" spans="1:11" s="12" customFormat="1" ht="12" customHeight="1" x14ac:dyDescent="0.2">
      <c r="A37" s="65" t="s">
        <v>239</v>
      </c>
      <c r="B37" s="104" t="s">
        <v>238</v>
      </c>
      <c r="C37" s="34"/>
      <c r="D37" s="34"/>
      <c r="E37" s="53"/>
      <c r="F37" s="53"/>
      <c r="G37" s="53"/>
      <c r="H37" s="53"/>
      <c r="I37" s="53"/>
      <c r="J37" s="47">
        <f t="shared" si="10"/>
        <v>0</v>
      </c>
      <c r="K37" s="21">
        <f t="shared" si="11"/>
        <v>0</v>
      </c>
    </row>
    <row r="38" spans="1:11" s="12" customFormat="1" ht="12" customHeight="1" x14ac:dyDescent="0.2">
      <c r="A38" s="65" t="s">
        <v>237</v>
      </c>
      <c r="B38" s="104" t="s">
        <v>236</v>
      </c>
      <c r="C38" s="34"/>
      <c r="D38" s="34"/>
      <c r="E38" s="53"/>
      <c r="F38" s="53"/>
      <c r="G38" s="53"/>
      <c r="H38" s="53"/>
      <c r="I38" s="53"/>
      <c r="J38" s="47">
        <f t="shared" si="10"/>
        <v>0</v>
      </c>
      <c r="K38" s="21">
        <f t="shared" si="11"/>
        <v>0</v>
      </c>
    </row>
    <row r="39" spans="1:11" s="12" customFormat="1" ht="12" customHeight="1" thickBot="1" x14ac:dyDescent="0.25">
      <c r="A39" s="68" t="s">
        <v>235</v>
      </c>
      <c r="B39" s="125" t="s">
        <v>234</v>
      </c>
      <c r="C39" s="31"/>
      <c r="D39" s="31"/>
      <c r="E39" s="117"/>
      <c r="F39" s="117"/>
      <c r="G39" s="117"/>
      <c r="H39" s="117"/>
      <c r="I39" s="117"/>
      <c r="J39" s="116">
        <f t="shared" si="10"/>
        <v>0</v>
      </c>
      <c r="K39" s="21">
        <f t="shared" si="11"/>
        <v>0</v>
      </c>
    </row>
    <row r="40" spans="1:11" s="12" customFormat="1" ht="12" customHeight="1" thickBot="1" x14ac:dyDescent="0.25">
      <c r="A40" s="9" t="s">
        <v>48</v>
      </c>
      <c r="B40" s="114" t="s">
        <v>233</v>
      </c>
      <c r="C40" s="7">
        <f t="shared" ref="C40:K40" si="12">SUM(C41:C51)</f>
        <v>0</v>
      </c>
      <c r="D40" s="7">
        <f t="shared" si="12"/>
        <v>0</v>
      </c>
      <c r="E40" s="7">
        <f t="shared" si="12"/>
        <v>0</v>
      </c>
      <c r="F40" s="7">
        <f t="shared" si="12"/>
        <v>0</v>
      </c>
      <c r="G40" s="7">
        <f t="shared" si="12"/>
        <v>0</v>
      </c>
      <c r="H40" s="7">
        <f t="shared" si="12"/>
        <v>0</v>
      </c>
      <c r="I40" s="7">
        <f t="shared" si="12"/>
        <v>0</v>
      </c>
      <c r="J40" s="7">
        <f t="shared" si="12"/>
        <v>0</v>
      </c>
      <c r="K40" s="6">
        <f t="shared" si="12"/>
        <v>0</v>
      </c>
    </row>
    <row r="41" spans="1:11" s="12" customFormat="1" ht="12" customHeight="1" x14ac:dyDescent="0.2">
      <c r="A41" s="36" t="s">
        <v>46</v>
      </c>
      <c r="B41" s="106" t="s">
        <v>232</v>
      </c>
      <c r="C41" s="53"/>
      <c r="D41" s="53"/>
      <c r="E41" s="53"/>
      <c r="F41" s="53"/>
      <c r="G41" s="53"/>
      <c r="H41" s="53"/>
      <c r="I41" s="53"/>
      <c r="J41" s="47">
        <f t="shared" ref="J41:J51" si="13">D41+E41+F41+G41+H41+I41</f>
        <v>0</v>
      </c>
      <c r="K41" s="21">
        <f t="shared" ref="K41:K51" si="14">C41+J41</f>
        <v>0</v>
      </c>
    </row>
    <row r="42" spans="1:11" s="12" customFormat="1" ht="12" customHeight="1" x14ac:dyDescent="0.2">
      <c r="A42" s="65" t="s">
        <v>44</v>
      </c>
      <c r="B42" s="104" t="s">
        <v>231</v>
      </c>
      <c r="C42" s="34"/>
      <c r="D42" s="34"/>
      <c r="E42" s="53"/>
      <c r="F42" s="53"/>
      <c r="G42" s="53"/>
      <c r="H42" s="53"/>
      <c r="I42" s="53"/>
      <c r="J42" s="47">
        <f t="shared" si="13"/>
        <v>0</v>
      </c>
      <c r="K42" s="21">
        <f t="shared" si="14"/>
        <v>0</v>
      </c>
    </row>
    <row r="43" spans="1:11" s="12" customFormat="1" ht="12" customHeight="1" x14ac:dyDescent="0.2">
      <c r="A43" s="65" t="s">
        <v>42</v>
      </c>
      <c r="B43" s="104" t="s">
        <v>230</v>
      </c>
      <c r="C43" s="34"/>
      <c r="D43" s="34"/>
      <c r="E43" s="53"/>
      <c r="F43" s="53"/>
      <c r="G43" s="53"/>
      <c r="H43" s="53"/>
      <c r="I43" s="53"/>
      <c r="J43" s="47">
        <f t="shared" si="13"/>
        <v>0</v>
      </c>
      <c r="K43" s="21">
        <f t="shared" si="14"/>
        <v>0</v>
      </c>
    </row>
    <row r="44" spans="1:11" s="12" customFormat="1" ht="12" customHeight="1" x14ac:dyDescent="0.2">
      <c r="A44" s="65" t="s">
        <v>40</v>
      </c>
      <c r="B44" s="104" t="s">
        <v>229</v>
      </c>
      <c r="C44" s="34"/>
      <c r="D44" s="34"/>
      <c r="E44" s="53"/>
      <c r="F44" s="53"/>
      <c r="G44" s="53"/>
      <c r="H44" s="53"/>
      <c r="I44" s="53"/>
      <c r="J44" s="47">
        <f t="shared" si="13"/>
        <v>0</v>
      </c>
      <c r="K44" s="21">
        <f t="shared" si="14"/>
        <v>0</v>
      </c>
    </row>
    <row r="45" spans="1:11" s="12" customFormat="1" ht="12" customHeight="1" x14ac:dyDescent="0.2">
      <c r="A45" s="65" t="s">
        <v>38</v>
      </c>
      <c r="B45" s="104" t="s">
        <v>228</v>
      </c>
      <c r="C45" s="34"/>
      <c r="D45" s="34"/>
      <c r="E45" s="53"/>
      <c r="F45" s="53"/>
      <c r="G45" s="53"/>
      <c r="H45" s="53"/>
      <c r="I45" s="53"/>
      <c r="J45" s="47">
        <f t="shared" si="13"/>
        <v>0</v>
      </c>
      <c r="K45" s="21">
        <f t="shared" si="14"/>
        <v>0</v>
      </c>
    </row>
    <row r="46" spans="1:11" s="12" customFormat="1" ht="12" customHeight="1" x14ac:dyDescent="0.2">
      <c r="A46" s="65" t="s">
        <v>36</v>
      </c>
      <c r="B46" s="104" t="s">
        <v>227</v>
      </c>
      <c r="C46" s="34"/>
      <c r="D46" s="34"/>
      <c r="E46" s="53"/>
      <c r="F46" s="53"/>
      <c r="G46" s="53"/>
      <c r="H46" s="53"/>
      <c r="I46" s="53"/>
      <c r="J46" s="47">
        <f t="shared" si="13"/>
        <v>0</v>
      </c>
      <c r="K46" s="21">
        <f t="shared" si="14"/>
        <v>0</v>
      </c>
    </row>
    <row r="47" spans="1:11" s="12" customFormat="1" ht="12" customHeight="1" x14ac:dyDescent="0.2">
      <c r="A47" s="65" t="s">
        <v>226</v>
      </c>
      <c r="B47" s="104" t="s">
        <v>225</v>
      </c>
      <c r="C47" s="34"/>
      <c r="D47" s="34"/>
      <c r="E47" s="53"/>
      <c r="F47" s="53"/>
      <c r="G47" s="53"/>
      <c r="H47" s="53"/>
      <c r="I47" s="53"/>
      <c r="J47" s="47">
        <f t="shared" si="13"/>
        <v>0</v>
      </c>
      <c r="K47" s="21">
        <f t="shared" si="14"/>
        <v>0</v>
      </c>
    </row>
    <row r="48" spans="1:11" s="12" customFormat="1" ht="12" customHeight="1" x14ac:dyDescent="0.2">
      <c r="A48" s="65" t="s">
        <v>224</v>
      </c>
      <c r="B48" s="104" t="s">
        <v>223</v>
      </c>
      <c r="C48" s="34"/>
      <c r="D48" s="34"/>
      <c r="E48" s="53"/>
      <c r="F48" s="53"/>
      <c r="G48" s="53"/>
      <c r="H48" s="53"/>
      <c r="I48" s="53"/>
      <c r="J48" s="47">
        <f t="shared" si="13"/>
        <v>0</v>
      </c>
      <c r="K48" s="21">
        <f t="shared" si="14"/>
        <v>0</v>
      </c>
    </row>
    <row r="49" spans="1:11" s="12" customFormat="1" ht="12" customHeight="1" x14ac:dyDescent="0.2">
      <c r="A49" s="65" t="s">
        <v>222</v>
      </c>
      <c r="B49" s="104" t="s">
        <v>221</v>
      </c>
      <c r="C49" s="102"/>
      <c r="D49" s="102"/>
      <c r="E49" s="123"/>
      <c r="F49" s="123"/>
      <c r="G49" s="123"/>
      <c r="H49" s="123"/>
      <c r="I49" s="123"/>
      <c r="J49" s="122">
        <f t="shared" si="13"/>
        <v>0</v>
      </c>
      <c r="K49" s="21">
        <f t="shared" si="14"/>
        <v>0</v>
      </c>
    </row>
    <row r="50" spans="1:11" s="12" customFormat="1" ht="12" customHeight="1" x14ac:dyDescent="0.2">
      <c r="A50" s="68" t="s">
        <v>220</v>
      </c>
      <c r="B50" s="125" t="s">
        <v>219</v>
      </c>
      <c r="C50" s="121"/>
      <c r="D50" s="121"/>
      <c r="E50" s="120"/>
      <c r="F50" s="120"/>
      <c r="G50" s="120"/>
      <c r="H50" s="120"/>
      <c r="I50" s="120"/>
      <c r="J50" s="119">
        <f t="shared" si="13"/>
        <v>0</v>
      </c>
      <c r="K50" s="21">
        <f t="shared" si="14"/>
        <v>0</v>
      </c>
    </row>
    <row r="51" spans="1:11" s="12" customFormat="1" ht="12" customHeight="1" thickBot="1" x14ac:dyDescent="0.25">
      <c r="A51" s="64" t="s">
        <v>218</v>
      </c>
      <c r="B51" s="124" t="s">
        <v>217</v>
      </c>
      <c r="C51" s="111"/>
      <c r="D51" s="111"/>
      <c r="E51" s="111"/>
      <c r="F51" s="111"/>
      <c r="G51" s="111"/>
      <c r="H51" s="111"/>
      <c r="I51" s="111"/>
      <c r="J51" s="110">
        <f t="shared" si="13"/>
        <v>0</v>
      </c>
      <c r="K51" s="60">
        <f t="shared" si="14"/>
        <v>0</v>
      </c>
    </row>
    <row r="52" spans="1:11" s="12" customFormat="1" ht="12" customHeight="1" thickBot="1" x14ac:dyDescent="0.25">
      <c r="A52" s="9" t="s">
        <v>34</v>
      </c>
      <c r="B52" s="114" t="s">
        <v>216</v>
      </c>
      <c r="C52" s="7">
        <f t="shared" ref="C52:K52" si="15">SUM(C53:C57)</f>
        <v>0</v>
      </c>
      <c r="D52" s="7">
        <f t="shared" si="15"/>
        <v>0</v>
      </c>
      <c r="E52" s="7">
        <f t="shared" si="15"/>
        <v>0</v>
      </c>
      <c r="F52" s="7">
        <f t="shared" si="15"/>
        <v>0</v>
      </c>
      <c r="G52" s="7">
        <f t="shared" si="15"/>
        <v>0</v>
      </c>
      <c r="H52" s="7">
        <f t="shared" si="15"/>
        <v>0</v>
      </c>
      <c r="I52" s="7">
        <f t="shared" si="15"/>
        <v>0</v>
      </c>
      <c r="J52" s="7">
        <f t="shared" si="15"/>
        <v>0</v>
      </c>
      <c r="K52" s="6">
        <f t="shared" si="15"/>
        <v>0</v>
      </c>
    </row>
    <row r="53" spans="1:11" s="12" customFormat="1" ht="12" customHeight="1" x14ac:dyDescent="0.2">
      <c r="A53" s="36" t="s">
        <v>32</v>
      </c>
      <c r="B53" s="106" t="s">
        <v>215</v>
      </c>
      <c r="C53" s="123"/>
      <c r="D53" s="123"/>
      <c r="E53" s="123"/>
      <c r="F53" s="123"/>
      <c r="G53" s="123"/>
      <c r="H53" s="123"/>
      <c r="I53" s="123"/>
      <c r="J53" s="122">
        <f>D53+E53+F53+G53+H53+I53</f>
        <v>0</v>
      </c>
      <c r="K53" s="118">
        <f>C53+J53</f>
        <v>0</v>
      </c>
    </row>
    <row r="54" spans="1:11" s="12" customFormat="1" ht="12" customHeight="1" x14ac:dyDescent="0.2">
      <c r="A54" s="65" t="s">
        <v>30</v>
      </c>
      <c r="B54" s="104" t="s">
        <v>214</v>
      </c>
      <c r="C54" s="102"/>
      <c r="D54" s="102"/>
      <c r="E54" s="123"/>
      <c r="F54" s="123"/>
      <c r="G54" s="123"/>
      <c r="H54" s="123"/>
      <c r="I54" s="123"/>
      <c r="J54" s="122">
        <f>D54+E54+F54+G54+H54+I54</f>
        <v>0</v>
      </c>
      <c r="K54" s="118">
        <f>C54+J54</f>
        <v>0</v>
      </c>
    </row>
    <row r="55" spans="1:11" s="12" customFormat="1" ht="12" customHeight="1" x14ac:dyDescent="0.2">
      <c r="A55" s="65" t="s">
        <v>28</v>
      </c>
      <c r="B55" s="104" t="s">
        <v>213</v>
      </c>
      <c r="C55" s="102"/>
      <c r="D55" s="102"/>
      <c r="E55" s="123"/>
      <c r="F55" s="123"/>
      <c r="G55" s="123"/>
      <c r="H55" s="123"/>
      <c r="I55" s="123"/>
      <c r="J55" s="122">
        <f>D55+E55+F55+G55+H55+I55</f>
        <v>0</v>
      </c>
      <c r="K55" s="118">
        <f>C55+J55</f>
        <v>0</v>
      </c>
    </row>
    <row r="56" spans="1:11" s="12" customFormat="1" ht="12" customHeight="1" x14ac:dyDescent="0.2">
      <c r="A56" s="65" t="s">
        <v>26</v>
      </c>
      <c r="B56" s="104" t="s">
        <v>212</v>
      </c>
      <c r="C56" s="102"/>
      <c r="D56" s="102"/>
      <c r="E56" s="123"/>
      <c r="F56" s="123"/>
      <c r="G56" s="123"/>
      <c r="H56" s="123"/>
      <c r="I56" s="123"/>
      <c r="J56" s="122">
        <f>D56+E56+F56+G56+H56+I56</f>
        <v>0</v>
      </c>
      <c r="K56" s="118">
        <f>C56+J56</f>
        <v>0</v>
      </c>
    </row>
    <row r="57" spans="1:11" s="12" customFormat="1" ht="12" customHeight="1" thickBot="1" x14ac:dyDescent="0.25">
      <c r="A57" s="68" t="s">
        <v>211</v>
      </c>
      <c r="B57" s="52" t="s">
        <v>210</v>
      </c>
      <c r="C57" s="121"/>
      <c r="D57" s="121"/>
      <c r="E57" s="120"/>
      <c r="F57" s="120"/>
      <c r="G57" s="120"/>
      <c r="H57" s="120"/>
      <c r="I57" s="120"/>
      <c r="J57" s="119">
        <f>D57+E57+F57+G57+H57+I57</f>
        <v>0</v>
      </c>
      <c r="K57" s="118">
        <f>C57+J57</f>
        <v>0</v>
      </c>
    </row>
    <row r="58" spans="1:11" s="12" customFormat="1" ht="12" customHeight="1" thickBot="1" x14ac:dyDescent="0.25">
      <c r="A58" s="9" t="s">
        <v>208</v>
      </c>
      <c r="B58" s="114" t="s">
        <v>207</v>
      </c>
      <c r="C58" s="7">
        <f t="shared" ref="C58:K58" si="16">SUM(C59:C61)</f>
        <v>0</v>
      </c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7">
        <f t="shared" si="16"/>
        <v>0</v>
      </c>
      <c r="K58" s="6">
        <f t="shared" si="16"/>
        <v>0</v>
      </c>
    </row>
    <row r="59" spans="1:11" s="12" customFormat="1" ht="12" customHeight="1" x14ac:dyDescent="0.2">
      <c r="A59" s="36" t="s">
        <v>22</v>
      </c>
      <c r="B59" s="106" t="s">
        <v>206</v>
      </c>
      <c r="C59" s="53"/>
      <c r="D59" s="53"/>
      <c r="E59" s="53"/>
      <c r="F59" s="53"/>
      <c r="G59" s="53"/>
      <c r="H59" s="53"/>
      <c r="I59" s="53"/>
      <c r="J59" s="47">
        <f>D59+E59+F59+G59+H59+I59</f>
        <v>0</v>
      </c>
      <c r="K59" s="21">
        <f>C59+J59</f>
        <v>0</v>
      </c>
    </row>
    <row r="60" spans="1:11" s="12" customFormat="1" ht="12" customHeight="1" x14ac:dyDescent="0.2">
      <c r="A60" s="65" t="s">
        <v>20</v>
      </c>
      <c r="B60" s="104" t="s">
        <v>205</v>
      </c>
      <c r="C60" s="34"/>
      <c r="D60" s="34"/>
      <c r="E60" s="53"/>
      <c r="F60" s="53"/>
      <c r="G60" s="53"/>
      <c r="H60" s="53"/>
      <c r="I60" s="53"/>
      <c r="J60" s="47">
        <f>D60+E60+F60+G60+H60+I60</f>
        <v>0</v>
      </c>
      <c r="K60" s="21">
        <f>C60+J60</f>
        <v>0</v>
      </c>
    </row>
    <row r="61" spans="1:11" s="12" customFormat="1" ht="12" customHeight="1" x14ac:dyDescent="0.2">
      <c r="A61" s="65" t="s">
        <v>18</v>
      </c>
      <c r="B61" s="104" t="s">
        <v>204</v>
      </c>
      <c r="C61" s="34"/>
      <c r="D61" s="34"/>
      <c r="E61" s="53"/>
      <c r="F61" s="53"/>
      <c r="G61" s="53"/>
      <c r="H61" s="53"/>
      <c r="I61" s="53"/>
      <c r="J61" s="47">
        <f>D61+E61+F61+G61+H61+I61</f>
        <v>0</v>
      </c>
      <c r="K61" s="21">
        <f>C61+J61</f>
        <v>0</v>
      </c>
    </row>
    <row r="62" spans="1:11" s="12" customFormat="1" ht="12" customHeight="1" thickBot="1" x14ac:dyDescent="0.25">
      <c r="A62" s="68" t="s">
        <v>16</v>
      </c>
      <c r="B62" s="52" t="s">
        <v>203</v>
      </c>
      <c r="C62" s="31"/>
      <c r="D62" s="31"/>
      <c r="E62" s="117"/>
      <c r="F62" s="117"/>
      <c r="G62" s="117"/>
      <c r="H62" s="117"/>
      <c r="I62" s="117"/>
      <c r="J62" s="116">
        <f>D62+E62+F62+G62+H62+I62</f>
        <v>0</v>
      </c>
      <c r="K62" s="21">
        <f>C62+J62</f>
        <v>0</v>
      </c>
    </row>
    <row r="63" spans="1:11" s="12" customFormat="1" ht="12" customHeight="1" thickBot="1" x14ac:dyDescent="0.25">
      <c r="A63" s="9" t="s">
        <v>12</v>
      </c>
      <c r="B63" s="97" t="s">
        <v>202</v>
      </c>
      <c r="C63" s="7">
        <f t="shared" ref="C63:K63" si="17">SUM(C64:C66)</f>
        <v>0</v>
      </c>
      <c r="D63" s="7">
        <f t="shared" si="17"/>
        <v>0</v>
      </c>
      <c r="E63" s="7">
        <f t="shared" si="17"/>
        <v>0</v>
      </c>
      <c r="F63" s="7">
        <f t="shared" si="17"/>
        <v>0</v>
      </c>
      <c r="G63" s="7">
        <f t="shared" si="17"/>
        <v>0</v>
      </c>
      <c r="H63" s="7">
        <f t="shared" si="17"/>
        <v>0</v>
      </c>
      <c r="I63" s="7">
        <f t="shared" si="17"/>
        <v>0</v>
      </c>
      <c r="J63" s="7">
        <f t="shared" si="17"/>
        <v>0</v>
      </c>
      <c r="K63" s="6">
        <f t="shared" si="17"/>
        <v>0</v>
      </c>
    </row>
    <row r="64" spans="1:11" s="12" customFormat="1" ht="12" customHeight="1" x14ac:dyDescent="0.2">
      <c r="A64" s="36" t="s">
        <v>201</v>
      </c>
      <c r="B64" s="106" t="s">
        <v>200</v>
      </c>
      <c r="C64" s="102"/>
      <c r="D64" s="102"/>
      <c r="E64" s="102"/>
      <c r="F64" s="102"/>
      <c r="G64" s="102"/>
      <c r="H64" s="102"/>
      <c r="I64" s="102"/>
      <c r="J64" s="101">
        <f>D64+E64+F64+G64+H64+I64</f>
        <v>0</v>
      </c>
      <c r="K64" s="100">
        <f>C64+J64</f>
        <v>0</v>
      </c>
    </row>
    <row r="65" spans="1:11" s="12" customFormat="1" ht="12" customHeight="1" x14ac:dyDescent="0.2">
      <c r="A65" s="65" t="s">
        <v>199</v>
      </c>
      <c r="B65" s="104" t="s">
        <v>198</v>
      </c>
      <c r="C65" s="102"/>
      <c r="D65" s="102"/>
      <c r="E65" s="102"/>
      <c r="F65" s="102"/>
      <c r="G65" s="102"/>
      <c r="H65" s="102"/>
      <c r="I65" s="102"/>
      <c r="J65" s="101">
        <f>D65+E65+F65+G65+H65+I65</f>
        <v>0</v>
      </c>
      <c r="K65" s="100">
        <f>C65+J65</f>
        <v>0</v>
      </c>
    </row>
    <row r="66" spans="1:11" s="12" customFormat="1" ht="12" customHeight="1" x14ac:dyDescent="0.2">
      <c r="A66" s="65" t="s">
        <v>197</v>
      </c>
      <c r="B66" s="104" t="s">
        <v>196</v>
      </c>
      <c r="C66" s="102"/>
      <c r="D66" s="102"/>
      <c r="E66" s="102"/>
      <c r="F66" s="102"/>
      <c r="G66" s="102"/>
      <c r="H66" s="102"/>
      <c r="I66" s="102"/>
      <c r="J66" s="101">
        <f>D66+E66+F66+G66+H66+I66</f>
        <v>0</v>
      </c>
      <c r="K66" s="100">
        <f>C66+J66</f>
        <v>0</v>
      </c>
    </row>
    <row r="67" spans="1:11" s="12" customFormat="1" ht="12" customHeight="1" thickBot="1" x14ac:dyDescent="0.25">
      <c r="A67" s="68" t="s">
        <v>195</v>
      </c>
      <c r="B67" s="52" t="s">
        <v>194</v>
      </c>
      <c r="C67" s="102"/>
      <c r="D67" s="102"/>
      <c r="E67" s="102"/>
      <c r="F67" s="102"/>
      <c r="G67" s="102"/>
      <c r="H67" s="102"/>
      <c r="I67" s="102"/>
      <c r="J67" s="101">
        <f>D67+E67+F67+G67+H67+I67</f>
        <v>0</v>
      </c>
      <c r="K67" s="100">
        <f>C67+J67</f>
        <v>0</v>
      </c>
    </row>
    <row r="68" spans="1:11" s="12" customFormat="1" ht="12" customHeight="1" thickBot="1" x14ac:dyDescent="0.25">
      <c r="A68" s="115" t="s">
        <v>193</v>
      </c>
      <c r="B68" s="114" t="s">
        <v>192</v>
      </c>
      <c r="C68" s="44">
        <f t="shared" ref="C68:K68" si="18">+C11+C18+C25+C32+C40+C52+C58+C63</f>
        <v>0</v>
      </c>
      <c r="D68" s="44">
        <f t="shared" si="18"/>
        <v>0</v>
      </c>
      <c r="E68" s="44">
        <f t="shared" si="18"/>
        <v>0</v>
      </c>
      <c r="F68" s="44">
        <f t="shared" si="18"/>
        <v>0</v>
      </c>
      <c r="G68" s="44">
        <f t="shared" si="18"/>
        <v>0</v>
      </c>
      <c r="H68" s="44">
        <f t="shared" si="18"/>
        <v>0</v>
      </c>
      <c r="I68" s="44">
        <f t="shared" si="18"/>
        <v>0</v>
      </c>
      <c r="J68" s="44">
        <f t="shared" si="18"/>
        <v>0</v>
      </c>
      <c r="K68" s="43">
        <f t="shared" si="18"/>
        <v>0</v>
      </c>
    </row>
    <row r="69" spans="1:11" s="12" customFormat="1" ht="12" customHeight="1" thickBot="1" x14ac:dyDescent="0.25">
      <c r="A69" s="98" t="s">
        <v>191</v>
      </c>
      <c r="B69" s="97" t="s">
        <v>190</v>
      </c>
      <c r="C69" s="7">
        <f t="shared" ref="C69:K69" si="19">SUM(C70:C72)</f>
        <v>0</v>
      </c>
      <c r="D69" s="7">
        <f t="shared" si="19"/>
        <v>0</v>
      </c>
      <c r="E69" s="7">
        <f t="shared" si="19"/>
        <v>0</v>
      </c>
      <c r="F69" s="7">
        <f t="shared" si="19"/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7">
        <f t="shared" si="19"/>
        <v>0</v>
      </c>
      <c r="K69" s="6">
        <f t="shared" si="19"/>
        <v>0</v>
      </c>
    </row>
    <row r="70" spans="1:11" s="12" customFormat="1" ht="12" customHeight="1" x14ac:dyDescent="0.2">
      <c r="A70" s="36" t="s">
        <v>189</v>
      </c>
      <c r="B70" s="106" t="s">
        <v>188</v>
      </c>
      <c r="C70" s="102"/>
      <c r="D70" s="102"/>
      <c r="E70" s="102"/>
      <c r="F70" s="102"/>
      <c r="G70" s="102"/>
      <c r="H70" s="102"/>
      <c r="I70" s="102"/>
      <c r="J70" s="101">
        <f>D70+E70+F70+G70+H70+I70</f>
        <v>0</v>
      </c>
      <c r="K70" s="100">
        <f>C70+J70</f>
        <v>0</v>
      </c>
    </row>
    <row r="71" spans="1:11" s="12" customFormat="1" ht="12" customHeight="1" x14ac:dyDescent="0.2">
      <c r="A71" s="65" t="s">
        <v>187</v>
      </c>
      <c r="B71" s="104" t="s">
        <v>186</v>
      </c>
      <c r="C71" s="102"/>
      <c r="D71" s="102"/>
      <c r="E71" s="102"/>
      <c r="F71" s="102"/>
      <c r="G71" s="102"/>
      <c r="H71" s="102"/>
      <c r="I71" s="102"/>
      <c r="J71" s="101">
        <f>D71+E71+F71+G71+H71+I71</f>
        <v>0</v>
      </c>
      <c r="K71" s="100">
        <f>C71+J71</f>
        <v>0</v>
      </c>
    </row>
    <row r="72" spans="1:11" s="12" customFormat="1" ht="12" customHeight="1" thickBot="1" x14ac:dyDescent="0.25">
      <c r="A72" s="64" t="s">
        <v>185</v>
      </c>
      <c r="B72" s="112" t="s">
        <v>184</v>
      </c>
      <c r="C72" s="111"/>
      <c r="D72" s="111"/>
      <c r="E72" s="111"/>
      <c r="F72" s="111"/>
      <c r="G72" s="111"/>
      <c r="H72" s="111"/>
      <c r="I72" s="111"/>
      <c r="J72" s="110">
        <f>D72+E72+F72+G72+H72+I72</f>
        <v>0</v>
      </c>
      <c r="K72" s="109">
        <f>C72+J72</f>
        <v>0</v>
      </c>
    </row>
    <row r="73" spans="1:11" s="12" customFormat="1" ht="12" customHeight="1" thickBot="1" x14ac:dyDescent="0.25">
      <c r="A73" s="98" t="s">
        <v>183</v>
      </c>
      <c r="B73" s="97" t="s">
        <v>182</v>
      </c>
      <c r="C73" s="7">
        <f t="shared" ref="C73:K73" si="20">SUM(C74:C77)</f>
        <v>0</v>
      </c>
      <c r="D73" s="7">
        <f t="shared" si="20"/>
        <v>0</v>
      </c>
      <c r="E73" s="7">
        <f t="shared" si="20"/>
        <v>0</v>
      </c>
      <c r="F73" s="7">
        <f t="shared" si="20"/>
        <v>0</v>
      </c>
      <c r="G73" s="7">
        <f t="shared" si="20"/>
        <v>0</v>
      </c>
      <c r="H73" s="7">
        <f t="shared" si="20"/>
        <v>0</v>
      </c>
      <c r="I73" s="7">
        <f t="shared" si="20"/>
        <v>0</v>
      </c>
      <c r="J73" s="7">
        <f t="shared" si="20"/>
        <v>0</v>
      </c>
      <c r="K73" s="6">
        <f t="shared" si="20"/>
        <v>0</v>
      </c>
    </row>
    <row r="74" spans="1:11" s="12" customFormat="1" ht="12" customHeight="1" x14ac:dyDescent="0.2">
      <c r="A74" s="36" t="s">
        <v>181</v>
      </c>
      <c r="B74" s="106" t="s">
        <v>180</v>
      </c>
      <c r="C74" s="102"/>
      <c r="D74" s="102"/>
      <c r="E74" s="102"/>
      <c r="F74" s="102"/>
      <c r="G74" s="102"/>
      <c r="H74" s="102"/>
      <c r="I74" s="102"/>
      <c r="J74" s="101">
        <f>D74+E74+F74+G74+H74+I74</f>
        <v>0</v>
      </c>
      <c r="K74" s="100">
        <f>C74+J74</f>
        <v>0</v>
      </c>
    </row>
    <row r="75" spans="1:11" s="12" customFormat="1" ht="12" customHeight="1" x14ac:dyDescent="0.2">
      <c r="A75" s="65" t="s">
        <v>179</v>
      </c>
      <c r="B75" s="106" t="s">
        <v>178</v>
      </c>
      <c r="C75" s="102"/>
      <c r="D75" s="102"/>
      <c r="E75" s="102"/>
      <c r="F75" s="102"/>
      <c r="G75" s="102"/>
      <c r="H75" s="102"/>
      <c r="I75" s="102"/>
      <c r="J75" s="101">
        <f>D75+E75+F75+G75+H75+I75</f>
        <v>0</v>
      </c>
      <c r="K75" s="100">
        <f>C75+J75</f>
        <v>0</v>
      </c>
    </row>
    <row r="76" spans="1:11" s="12" customFormat="1" ht="12" customHeight="1" x14ac:dyDescent="0.2">
      <c r="A76" s="65" t="s">
        <v>177</v>
      </c>
      <c r="B76" s="106" t="s">
        <v>176</v>
      </c>
      <c r="C76" s="102"/>
      <c r="D76" s="102"/>
      <c r="E76" s="102"/>
      <c r="F76" s="102"/>
      <c r="G76" s="102"/>
      <c r="H76" s="102"/>
      <c r="I76" s="102"/>
      <c r="J76" s="101">
        <f>D76+E76+F76+G76+H76+I76</f>
        <v>0</v>
      </c>
      <c r="K76" s="100">
        <f>C76+J76</f>
        <v>0</v>
      </c>
    </row>
    <row r="77" spans="1:11" s="12" customFormat="1" ht="12" customHeight="1" thickBot="1" x14ac:dyDescent="0.25">
      <c r="A77" s="68" t="s">
        <v>175</v>
      </c>
      <c r="B77" s="108" t="s">
        <v>174</v>
      </c>
      <c r="C77" s="102"/>
      <c r="D77" s="102"/>
      <c r="E77" s="102"/>
      <c r="F77" s="102"/>
      <c r="G77" s="102"/>
      <c r="H77" s="102"/>
      <c r="I77" s="102"/>
      <c r="J77" s="101">
        <f>D77+E77+F77+G77+H77+I77</f>
        <v>0</v>
      </c>
      <c r="K77" s="100">
        <f>C77+J77</f>
        <v>0</v>
      </c>
    </row>
    <row r="78" spans="1:11" s="12" customFormat="1" ht="12" customHeight="1" thickBot="1" x14ac:dyDescent="0.25">
      <c r="A78" s="98" t="s">
        <v>173</v>
      </c>
      <c r="B78" s="97" t="s">
        <v>172</v>
      </c>
      <c r="C78" s="7">
        <f t="shared" ref="C78:K78" si="21">SUM(C79:C80)</f>
        <v>0</v>
      </c>
      <c r="D78" s="7">
        <f t="shared" si="21"/>
        <v>0</v>
      </c>
      <c r="E78" s="7">
        <f t="shared" si="21"/>
        <v>0</v>
      </c>
      <c r="F78" s="7">
        <f t="shared" si="21"/>
        <v>0</v>
      </c>
      <c r="G78" s="7">
        <f t="shared" si="21"/>
        <v>0</v>
      </c>
      <c r="H78" s="7">
        <f t="shared" si="21"/>
        <v>0</v>
      </c>
      <c r="I78" s="7">
        <f t="shared" si="21"/>
        <v>0</v>
      </c>
      <c r="J78" s="7">
        <f t="shared" si="21"/>
        <v>0</v>
      </c>
      <c r="K78" s="6">
        <f t="shared" si="21"/>
        <v>0</v>
      </c>
    </row>
    <row r="79" spans="1:11" s="12" customFormat="1" ht="12" customHeight="1" x14ac:dyDescent="0.2">
      <c r="A79" s="36" t="s">
        <v>171</v>
      </c>
      <c r="B79" s="106" t="s">
        <v>170</v>
      </c>
      <c r="C79" s="102"/>
      <c r="D79" s="102"/>
      <c r="E79" s="102"/>
      <c r="F79" s="102"/>
      <c r="G79" s="102"/>
      <c r="H79" s="102"/>
      <c r="I79" s="102"/>
      <c r="J79" s="101">
        <f>D79+E79+F79+G79+H79+I79</f>
        <v>0</v>
      </c>
      <c r="K79" s="100">
        <f>C79+J79</f>
        <v>0</v>
      </c>
    </row>
    <row r="80" spans="1:11" s="12" customFormat="1" ht="12" customHeight="1" thickBot="1" x14ac:dyDescent="0.25">
      <c r="A80" s="68" t="s">
        <v>169</v>
      </c>
      <c r="B80" s="52" t="s">
        <v>168</v>
      </c>
      <c r="C80" s="102"/>
      <c r="D80" s="102"/>
      <c r="E80" s="102"/>
      <c r="F80" s="102"/>
      <c r="G80" s="102"/>
      <c r="H80" s="102"/>
      <c r="I80" s="102"/>
      <c r="J80" s="101">
        <f>D80+E80+F80+G80+H80+I80</f>
        <v>0</v>
      </c>
      <c r="K80" s="100">
        <f>C80+J80</f>
        <v>0</v>
      </c>
    </row>
    <row r="81" spans="1:11" s="12" customFormat="1" ht="12" customHeight="1" thickBot="1" x14ac:dyDescent="0.25">
      <c r="A81" s="98" t="s">
        <v>167</v>
      </c>
      <c r="B81" s="97" t="s">
        <v>166</v>
      </c>
      <c r="C81" s="7">
        <f t="shared" ref="C81:K81" si="22">SUM(C82:C84)</f>
        <v>0</v>
      </c>
      <c r="D81" s="7">
        <f t="shared" si="22"/>
        <v>0</v>
      </c>
      <c r="E81" s="7">
        <f t="shared" si="22"/>
        <v>0</v>
      </c>
      <c r="F81" s="7">
        <f t="shared" si="22"/>
        <v>0</v>
      </c>
      <c r="G81" s="7">
        <f t="shared" si="22"/>
        <v>0</v>
      </c>
      <c r="H81" s="7">
        <f t="shared" si="22"/>
        <v>0</v>
      </c>
      <c r="I81" s="7">
        <f t="shared" si="22"/>
        <v>0</v>
      </c>
      <c r="J81" s="7">
        <f t="shared" si="22"/>
        <v>0</v>
      </c>
      <c r="K81" s="6">
        <f t="shared" si="22"/>
        <v>0</v>
      </c>
    </row>
    <row r="82" spans="1:11" s="12" customFormat="1" ht="12" customHeight="1" x14ac:dyDescent="0.2">
      <c r="A82" s="36" t="s">
        <v>165</v>
      </c>
      <c r="B82" s="106" t="s">
        <v>164</v>
      </c>
      <c r="C82" s="102"/>
      <c r="D82" s="102"/>
      <c r="E82" s="102"/>
      <c r="F82" s="102"/>
      <c r="G82" s="102"/>
      <c r="H82" s="102"/>
      <c r="I82" s="102"/>
      <c r="J82" s="101">
        <f>D82+E82+F82+G82+H82+I82</f>
        <v>0</v>
      </c>
      <c r="K82" s="100">
        <f>C82+J82</f>
        <v>0</v>
      </c>
    </row>
    <row r="83" spans="1:11" s="12" customFormat="1" ht="12" customHeight="1" x14ac:dyDescent="0.2">
      <c r="A83" s="65" t="s">
        <v>163</v>
      </c>
      <c r="B83" s="104" t="s">
        <v>162</v>
      </c>
      <c r="C83" s="102"/>
      <c r="D83" s="102"/>
      <c r="E83" s="102"/>
      <c r="F83" s="102"/>
      <c r="G83" s="102"/>
      <c r="H83" s="102"/>
      <c r="I83" s="102"/>
      <c r="J83" s="101">
        <f>D83+E83+F83+G83+H83+I83</f>
        <v>0</v>
      </c>
      <c r="K83" s="100">
        <f>C83+J83</f>
        <v>0</v>
      </c>
    </row>
    <row r="84" spans="1:11" s="12" customFormat="1" ht="12" customHeight="1" thickBot="1" x14ac:dyDescent="0.25">
      <c r="A84" s="68" t="s">
        <v>161</v>
      </c>
      <c r="B84" s="52" t="s">
        <v>160</v>
      </c>
      <c r="C84" s="102"/>
      <c r="D84" s="102"/>
      <c r="E84" s="102"/>
      <c r="F84" s="102"/>
      <c r="G84" s="102"/>
      <c r="H84" s="102"/>
      <c r="I84" s="102"/>
      <c r="J84" s="101">
        <f>D84+E84+F84+G84+H84+I84</f>
        <v>0</v>
      </c>
      <c r="K84" s="100">
        <f>C84+J84</f>
        <v>0</v>
      </c>
    </row>
    <row r="85" spans="1:11" s="12" customFormat="1" ht="12" customHeight="1" thickBot="1" x14ac:dyDescent="0.25">
      <c r="A85" s="98" t="s">
        <v>159</v>
      </c>
      <c r="B85" s="97" t="s">
        <v>158</v>
      </c>
      <c r="C85" s="7">
        <f t="shared" ref="C85:K85" si="23">SUM(C86:C89)</f>
        <v>0</v>
      </c>
      <c r="D85" s="7">
        <f t="shared" si="23"/>
        <v>0</v>
      </c>
      <c r="E85" s="7">
        <f t="shared" si="23"/>
        <v>0</v>
      </c>
      <c r="F85" s="7">
        <f t="shared" si="23"/>
        <v>0</v>
      </c>
      <c r="G85" s="7">
        <f t="shared" si="23"/>
        <v>0</v>
      </c>
      <c r="H85" s="7">
        <f t="shared" si="23"/>
        <v>0</v>
      </c>
      <c r="I85" s="7">
        <f t="shared" si="23"/>
        <v>0</v>
      </c>
      <c r="J85" s="7">
        <f t="shared" si="23"/>
        <v>0</v>
      </c>
      <c r="K85" s="6">
        <f t="shared" si="23"/>
        <v>0</v>
      </c>
    </row>
    <row r="86" spans="1:11" s="12" customFormat="1" ht="12" customHeight="1" x14ac:dyDescent="0.2">
      <c r="A86" s="107" t="s">
        <v>157</v>
      </c>
      <c r="B86" s="106" t="s">
        <v>156</v>
      </c>
      <c r="C86" s="102"/>
      <c r="D86" s="102"/>
      <c r="E86" s="102"/>
      <c r="F86" s="102"/>
      <c r="G86" s="102"/>
      <c r="H86" s="102"/>
      <c r="I86" s="102"/>
      <c r="J86" s="101">
        <f t="shared" ref="J86:J91" si="24">D86+E86+F86+G86+H86+I86</f>
        <v>0</v>
      </c>
      <c r="K86" s="100">
        <f t="shared" ref="K86:K91" si="25">C86+J86</f>
        <v>0</v>
      </c>
    </row>
    <row r="87" spans="1:11" s="12" customFormat="1" ht="12" customHeight="1" x14ac:dyDescent="0.2">
      <c r="A87" s="105" t="s">
        <v>155</v>
      </c>
      <c r="B87" s="104" t="s">
        <v>154</v>
      </c>
      <c r="C87" s="102"/>
      <c r="D87" s="102"/>
      <c r="E87" s="102"/>
      <c r="F87" s="102"/>
      <c r="G87" s="102"/>
      <c r="H87" s="102"/>
      <c r="I87" s="102"/>
      <c r="J87" s="101">
        <f t="shared" si="24"/>
        <v>0</v>
      </c>
      <c r="K87" s="100">
        <f t="shared" si="25"/>
        <v>0</v>
      </c>
    </row>
    <row r="88" spans="1:11" s="12" customFormat="1" ht="12" customHeight="1" x14ac:dyDescent="0.2">
      <c r="A88" s="105" t="s">
        <v>153</v>
      </c>
      <c r="B88" s="104" t="s">
        <v>152</v>
      </c>
      <c r="C88" s="102"/>
      <c r="D88" s="102"/>
      <c r="E88" s="102"/>
      <c r="F88" s="102"/>
      <c r="G88" s="102"/>
      <c r="H88" s="102"/>
      <c r="I88" s="102"/>
      <c r="J88" s="101">
        <f t="shared" si="24"/>
        <v>0</v>
      </c>
      <c r="K88" s="100">
        <f t="shared" si="25"/>
        <v>0</v>
      </c>
    </row>
    <row r="89" spans="1:11" s="12" customFormat="1" ht="12" customHeight="1" thickBot="1" x14ac:dyDescent="0.25">
      <c r="A89" s="103" t="s">
        <v>151</v>
      </c>
      <c r="B89" s="52" t="s">
        <v>150</v>
      </c>
      <c r="C89" s="102"/>
      <c r="D89" s="102"/>
      <c r="E89" s="102"/>
      <c r="F89" s="102"/>
      <c r="G89" s="102"/>
      <c r="H89" s="102"/>
      <c r="I89" s="102"/>
      <c r="J89" s="101">
        <f t="shared" si="24"/>
        <v>0</v>
      </c>
      <c r="K89" s="100">
        <f t="shared" si="25"/>
        <v>0</v>
      </c>
    </row>
    <row r="90" spans="1:11" s="12" customFormat="1" ht="12" customHeight="1" thickBot="1" x14ac:dyDescent="0.25">
      <c r="A90" s="98" t="s">
        <v>149</v>
      </c>
      <c r="B90" s="97" t="s">
        <v>148</v>
      </c>
      <c r="C90" s="99"/>
      <c r="D90" s="99"/>
      <c r="E90" s="99"/>
      <c r="F90" s="99"/>
      <c r="G90" s="99"/>
      <c r="H90" s="99"/>
      <c r="I90" s="99"/>
      <c r="J90" s="7">
        <f t="shared" si="24"/>
        <v>0</v>
      </c>
      <c r="K90" s="6">
        <f t="shared" si="25"/>
        <v>0</v>
      </c>
    </row>
    <row r="91" spans="1:11" s="12" customFormat="1" ht="13.5" customHeight="1" thickBot="1" x14ac:dyDescent="0.25">
      <c r="A91" s="98" t="s">
        <v>147</v>
      </c>
      <c r="B91" s="97" t="s">
        <v>146</v>
      </c>
      <c r="C91" s="99"/>
      <c r="D91" s="99"/>
      <c r="E91" s="99"/>
      <c r="F91" s="99"/>
      <c r="G91" s="99"/>
      <c r="H91" s="99"/>
      <c r="I91" s="99"/>
      <c r="J91" s="7">
        <f t="shared" si="24"/>
        <v>0</v>
      </c>
      <c r="K91" s="6">
        <f t="shared" si="25"/>
        <v>0</v>
      </c>
    </row>
    <row r="92" spans="1:11" s="12" customFormat="1" ht="15.75" customHeight="1" thickBot="1" x14ac:dyDescent="0.25">
      <c r="A92" s="139" t="s">
        <v>145</v>
      </c>
      <c r="B92" s="138" t="s">
        <v>144</v>
      </c>
      <c r="C92" s="137">
        <f t="shared" ref="C92:K92" si="26">+C69+C73+C78+C81+C85+C91+C90</f>
        <v>0</v>
      </c>
      <c r="D92" s="137">
        <f t="shared" si="26"/>
        <v>0</v>
      </c>
      <c r="E92" s="44">
        <f t="shared" si="26"/>
        <v>0</v>
      </c>
      <c r="F92" s="44">
        <f t="shared" si="26"/>
        <v>0</v>
      </c>
      <c r="G92" s="44">
        <f t="shared" si="26"/>
        <v>0</v>
      </c>
      <c r="H92" s="44">
        <f t="shared" si="26"/>
        <v>0</v>
      </c>
      <c r="I92" s="44">
        <f t="shared" si="26"/>
        <v>0</v>
      </c>
      <c r="J92" s="44">
        <f t="shared" si="26"/>
        <v>0</v>
      </c>
      <c r="K92" s="43">
        <f t="shared" si="26"/>
        <v>0</v>
      </c>
    </row>
    <row r="93" spans="1:11" s="12" customFormat="1" ht="25.5" customHeight="1" thickBot="1" x14ac:dyDescent="0.25">
      <c r="A93" s="98" t="s">
        <v>143</v>
      </c>
      <c r="B93" s="97" t="s">
        <v>142</v>
      </c>
      <c r="C93" s="44">
        <f t="shared" ref="C93:K93" si="27">+C68+C92</f>
        <v>0</v>
      </c>
      <c r="D93" s="44">
        <f t="shared" si="27"/>
        <v>0</v>
      </c>
      <c r="E93" s="44">
        <f t="shared" si="27"/>
        <v>0</v>
      </c>
      <c r="F93" s="44">
        <f t="shared" si="27"/>
        <v>0</v>
      </c>
      <c r="G93" s="44">
        <f t="shared" si="27"/>
        <v>0</v>
      </c>
      <c r="H93" s="44">
        <f t="shared" si="27"/>
        <v>0</v>
      </c>
      <c r="I93" s="44">
        <f t="shared" si="27"/>
        <v>0</v>
      </c>
      <c r="J93" s="44">
        <f t="shared" si="27"/>
        <v>0</v>
      </c>
      <c r="K93" s="43">
        <f t="shared" si="27"/>
        <v>0</v>
      </c>
    </row>
    <row r="94" spans="1:11" s="12" customFormat="1" ht="30.75" customHeight="1" x14ac:dyDescent="0.2">
      <c r="A94" s="94"/>
      <c r="B94" s="93"/>
      <c r="C94" s="92"/>
    </row>
    <row r="95" spans="1:11" ht="16.5" customHeight="1" x14ac:dyDescent="0.25">
      <c r="A95" s="469" t="s">
        <v>141</v>
      </c>
      <c r="B95" s="469"/>
      <c r="C95" s="469"/>
      <c r="D95" s="469"/>
      <c r="E95" s="469"/>
      <c r="F95" s="469"/>
      <c r="G95" s="469"/>
      <c r="H95" s="469"/>
      <c r="I95" s="469"/>
      <c r="J95" s="469"/>
      <c r="K95" s="469"/>
    </row>
    <row r="96" spans="1:11" ht="16.5" customHeight="1" thickBot="1" x14ac:dyDescent="0.3">
      <c r="A96" s="471" t="s">
        <v>140</v>
      </c>
      <c r="B96" s="471"/>
      <c r="C96" s="91"/>
      <c r="K96" s="91" t="str">
        <f>K7</f>
        <v>Forintban!</v>
      </c>
    </row>
    <row r="97" spans="1:11" x14ac:dyDescent="0.25">
      <c r="A97" s="485" t="s">
        <v>139</v>
      </c>
      <c r="B97" s="487" t="s">
        <v>138</v>
      </c>
      <c r="C97" s="489" t="str">
        <f>+CONCATENATE(LEFT([1]E_ÖSSZEFÜGGÉSEK!A6,4),". évi")</f>
        <v>2019. évi</v>
      </c>
      <c r="D97" s="490"/>
      <c r="E97" s="491"/>
      <c r="F97" s="491"/>
      <c r="G97" s="491"/>
      <c r="H97" s="491"/>
      <c r="I97" s="491"/>
      <c r="J97" s="491"/>
      <c r="K97" s="492"/>
    </row>
    <row r="98" spans="1:11" ht="48.75" thickBot="1" x14ac:dyDescent="0.3">
      <c r="A98" s="486"/>
      <c r="B98" s="488"/>
      <c r="C98" s="90" t="s">
        <v>137</v>
      </c>
      <c r="D98" s="89" t="str">
        <f t="shared" ref="D98:I98" si="28">D9</f>
        <v xml:space="preserve">.... sz. módosítás </v>
      </c>
      <c r="E98" s="89" t="str">
        <f t="shared" si="28"/>
        <v xml:space="preserve">.... sz. módosítás </v>
      </c>
      <c r="F98" s="89" t="str">
        <f t="shared" si="28"/>
        <v xml:space="preserve">... sz. módosítás </v>
      </c>
      <c r="G98" s="89" t="str">
        <f t="shared" si="28"/>
        <v xml:space="preserve">.... sz. módosítás </v>
      </c>
      <c r="H98" s="89" t="str">
        <f t="shared" si="28"/>
        <v xml:space="preserve">.... sz. módosítás </v>
      </c>
      <c r="I98" s="89" t="str">
        <f t="shared" si="28"/>
        <v xml:space="preserve">.... sz. módosítás </v>
      </c>
      <c r="J98" s="88" t="s">
        <v>276</v>
      </c>
      <c r="K98" s="87" t="str">
        <f>K9</f>
        <v>….számú módosítás utáni előirányzat</v>
      </c>
    </row>
    <row r="99" spans="1:11" s="81" customFormat="1" ht="12" customHeight="1" thickBot="1" x14ac:dyDescent="0.25">
      <c r="A99" s="86" t="s">
        <v>136</v>
      </c>
      <c r="B99" s="85" t="s">
        <v>135</v>
      </c>
      <c r="C99" s="84" t="s">
        <v>134</v>
      </c>
      <c r="D99" s="84" t="s">
        <v>133</v>
      </c>
      <c r="E99" s="83" t="s">
        <v>132</v>
      </c>
      <c r="F99" s="83" t="s">
        <v>131</v>
      </c>
      <c r="G99" s="83" t="s">
        <v>130</v>
      </c>
      <c r="H99" s="83" t="s">
        <v>129</v>
      </c>
      <c r="I99" s="83" t="s">
        <v>128</v>
      </c>
      <c r="J99" s="83" t="s">
        <v>127</v>
      </c>
      <c r="K99" s="82" t="s">
        <v>126</v>
      </c>
    </row>
    <row r="100" spans="1:11" ht="12" customHeight="1" thickBot="1" x14ac:dyDescent="0.3">
      <c r="A100" s="80" t="s">
        <v>125</v>
      </c>
      <c r="B100" s="79" t="s">
        <v>124</v>
      </c>
      <c r="C100" s="78">
        <f t="shared" ref="C100:K100" si="29">C101+C102+C103+C104+C105+C118</f>
        <v>0</v>
      </c>
      <c r="D100" s="78">
        <f t="shared" si="29"/>
        <v>0</v>
      </c>
      <c r="E100" s="78">
        <f t="shared" si="29"/>
        <v>0</v>
      </c>
      <c r="F100" s="78">
        <f t="shared" si="29"/>
        <v>0</v>
      </c>
      <c r="G100" s="78">
        <f t="shared" si="29"/>
        <v>0</v>
      </c>
      <c r="H100" s="78">
        <f t="shared" si="29"/>
        <v>0</v>
      </c>
      <c r="I100" s="78">
        <f t="shared" si="29"/>
        <v>0</v>
      </c>
      <c r="J100" s="78">
        <f t="shared" si="29"/>
        <v>0</v>
      </c>
      <c r="K100" s="77">
        <f t="shared" si="29"/>
        <v>0</v>
      </c>
    </row>
    <row r="101" spans="1:11" ht="12" customHeight="1" x14ac:dyDescent="0.25">
      <c r="A101" s="76" t="s">
        <v>123</v>
      </c>
      <c r="B101" s="75" t="s">
        <v>122</v>
      </c>
      <c r="C101" s="74"/>
      <c r="D101" s="73"/>
      <c r="E101" s="73"/>
      <c r="F101" s="73"/>
      <c r="G101" s="73"/>
      <c r="H101" s="73"/>
      <c r="I101" s="73"/>
      <c r="J101" s="72">
        <f t="shared" ref="J101:J120" si="30">D101+E101+F101+G101+H101+I101</f>
        <v>0</v>
      </c>
      <c r="K101" s="71">
        <f t="shared" ref="K101:K120" si="31">C101+J101</f>
        <v>0</v>
      </c>
    </row>
    <row r="102" spans="1:11" ht="12" customHeight="1" x14ac:dyDescent="0.25">
      <c r="A102" s="65" t="s">
        <v>121</v>
      </c>
      <c r="B102" s="55" t="s">
        <v>120</v>
      </c>
      <c r="C102" s="34"/>
      <c r="D102" s="34"/>
      <c r="E102" s="34"/>
      <c r="F102" s="34"/>
      <c r="G102" s="34"/>
      <c r="H102" s="34"/>
      <c r="I102" s="34"/>
      <c r="J102" s="38">
        <f t="shared" si="30"/>
        <v>0</v>
      </c>
      <c r="K102" s="37">
        <f t="shared" si="31"/>
        <v>0</v>
      </c>
    </row>
    <row r="103" spans="1:11" ht="12" customHeight="1" x14ac:dyDescent="0.25">
      <c r="A103" s="65" t="s">
        <v>119</v>
      </c>
      <c r="B103" s="55" t="s">
        <v>118</v>
      </c>
      <c r="C103" s="31"/>
      <c r="D103" s="31"/>
      <c r="E103" s="31"/>
      <c r="F103" s="31"/>
      <c r="G103" s="31"/>
      <c r="H103" s="31"/>
      <c r="I103" s="31"/>
      <c r="J103" s="30">
        <f t="shared" si="30"/>
        <v>0</v>
      </c>
      <c r="K103" s="29">
        <f t="shared" si="31"/>
        <v>0</v>
      </c>
    </row>
    <row r="104" spans="1:11" ht="12" customHeight="1" x14ac:dyDescent="0.25">
      <c r="A104" s="65" t="s">
        <v>117</v>
      </c>
      <c r="B104" s="66" t="s">
        <v>116</v>
      </c>
      <c r="C104" s="31"/>
      <c r="D104" s="31"/>
      <c r="E104" s="31"/>
      <c r="F104" s="31"/>
      <c r="G104" s="31"/>
      <c r="H104" s="31"/>
      <c r="I104" s="31"/>
      <c r="J104" s="30">
        <f t="shared" si="30"/>
        <v>0</v>
      </c>
      <c r="K104" s="29">
        <f t="shared" si="31"/>
        <v>0</v>
      </c>
    </row>
    <row r="105" spans="1:11" ht="12" customHeight="1" x14ac:dyDescent="0.25">
      <c r="A105" s="65" t="s">
        <v>115</v>
      </c>
      <c r="B105" s="70" t="s">
        <v>114</v>
      </c>
      <c r="C105" s="31"/>
      <c r="D105" s="31"/>
      <c r="E105" s="31"/>
      <c r="F105" s="31"/>
      <c r="G105" s="31"/>
      <c r="H105" s="31"/>
      <c r="I105" s="31"/>
      <c r="J105" s="30">
        <f t="shared" si="30"/>
        <v>0</v>
      </c>
      <c r="K105" s="29">
        <f t="shared" si="31"/>
        <v>0</v>
      </c>
    </row>
    <row r="106" spans="1:11" ht="12" customHeight="1" x14ac:dyDescent="0.25">
      <c r="A106" s="65" t="s">
        <v>113</v>
      </c>
      <c r="B106" s="55" t="s">
        <v>112</v>
      </c>
      <c r="C106" s="31"/>
      <c r="D106" s="31"/>
      <c r="E106" s="31"/>
      <c r="F106" s="31"/>
      <c r="G106" s="31"/>
      <c r="H106" s="31"/>
      <c r="I106" s="31"/>
      <c r="J106" s="30">
        <f t="shared" si="30"/>
        <v>0</v>
      </c>
      <c r="K106" s="29">
        <f t="shared" si="31"/>
        <v>0</v>
      </c>
    </row>
    <row r="107" spans="1:11" ht="12" customHeight="1" x14ac:dyDescent="0.25">
      <c r="A107" s="65" t="s">
        <v>111</v>
      </c>
      <c r="B107" s="67" t="s">
        <v>110</v>
      </c>
      <c r="C107" s="31"/>
      <c r="D107" s="31"/>
      <c r="E107" s="31"/>
      <c r="F107" s="31"/>
      <c r="G107" s="31"/>
      <c r="H107" s="31"/>
      <c r="I107" s="31"/>
      <c r="J107" s="30">
        <f t="shared" si="30"/>
        <v>0</v>
      </c>
      <c r="K107" s="29">
        <f t="shared" si="31"/>
        <v>0</v>
      </c>
    </row>
    <row r="108" spans="1:11" ht="12" customHeight="1" x14ac:dyDescent="0.25">
      <c r="A108" s="65" t="s">
        <v>109</v>
      </c>
      <c r="B108" s="67" t="s">
        <v>108</v>
      </c>
      <c r="C108" s="31"/>
      <c r="D108" s="31"/>
      <c r="E108" s="31"/>
      <c r="F108" s="31"/>
      <c r="G108" s="31"/>
      <c r="H108" s="31"/>
      <c r="I108" s="31"/>
      <c r="J108" s="30">
        <f t="shared" si="30"/>
        <v>0</v>
      </c>
      <c r="K108" s="29">
        <f t="shared" si="31"/>
        <v>0</v>
      </c>
    </row>
    <row r="109" spans="1:11" ht="12" customHeight="1" x14ac:dyDescent="0.25">
      <c r="A109" s="65" t="s">
        <v>107</v>
      </c>
      <c r="B109" s="69" t="s">
        <v>106</v>
      </c>
      <c r="C109" s="31"/>
      <c r="D109" s="31"/>
      <c r="E109" s="31"/>
      <c r="F109" s="31"/>
      <c r="G109" s="31"/>
      <c r="H109" s="31"/>
      <c r="I109" s="31"/>
      <c r="J109" s="30">
        <f t="shared" si="30"/>
        <v>0</v>
      </c>
      <c r="K109" s="29">
        <f t="shared" si="31"/>
        <v>0</v>
      </c>
    </row>
    <row r="110" spans="1:11" ht="12" customHeight="1" x14ac:dyDescent="0.25">
      <c r="A110" s="65" t="s">
        <v>105</v>
      </c>
      <c r="B110" s="49" t="s">
        <v>104</v>
      </c>
      <c r="C110" s="31"/>
      <c r="D110" s="31"/>
      <c r="E110" s="31"/>
      <c r="F110" s="31"/>
      <c r="G110" s="31"/>
      <c r="H110" s="31"/>
      <c r="I110" s="31"/>
      <c r="J110" s="30">
        <f t="shared" si="30"/>
        <v>0</v>
      </c>
      <c r="K110" s="29">
        <f t="shared" si="31"/>
        <v>0</v>
      </c>
    </row>
    <row r="111" spans="1:11" ht="12" customHeight="1" x14ac:dyDescent="0.25">
      <c r="A111" s="65" t="s">
        <v>103</v>
      </c>
      <c r="B111" s="49" t="s">
        <v>69</v>
      </c>
      <c r="C111" s="31"/>
      <c r="D111" s="31"/>
      <c r="E111" s="31"/>
      <c r="F111" s="31"/>
      <c r="G111" s="31"/>
      <c r="H111" s="31"/>
      <c r="I111" s="31"/>
      <c r="J111" s="30">
        <f t="shared" si="30"/>
        <v>0</v>
      </c>
      <c r="K111" s="29">
        <f t="shared" si="31"/>
        <v>0</v>
      </c>
    </row>
    <row r="112" spans="1:11" ht="12" customHeight="1" x14ac:dyDescent="0.25">
      <c r="A112" s="65" t="s">
        <v>102</v>
      </c>
      <c r="B112" s="69" t="s">
        <v>101</v>
      </c>
      <c r="C112" s="31"/>
      <c r="D112" s="31"/>
      <c r="E112" s="31"/>
      <c r="F112" s="31"/>
      <c r="G112" s="31"/>
      <c r="H112" s="31"/>
      <c r="I112" s="31"/>
      <c r="J112" s="30">
        <f t="shared" si="30"/>
        <v>0</v>
      </c>
      <c r="K112" s="29">
        <f t="shared" si="31"/>
        <v>0</v>
      </c>
    </row>
    <row r="113" spans="1:11" ht="12" customHeight="1" x14ac:dyDescent="0.25">
      <c r="A113" s="65" t="s">
        <v>100</v>
      </c>
      <c r="B113" s="69" t="s">
        <v>99</v>
      </c>
      <c r="C113" s="31"/>
      <c r="D113" s="31"/>
      <c r="E113" s="31"/>
      <c r="F113" s="31"/>
      <c r="G113" s="31"/>
      <c r="H113" s="31"/>
      <c r="I113" s="31"/>
      <c r="J113" s="30">
        <f t="shared" si="30"/>
        <v>0</v>
      </c>
      <c r="K113" s="29">
        <f t="shared" si="31"/>
        <v>0</v>
      </c>
    </row>
    <row r="114" spans="1:11" ht="12" customHeight="1" x14ac:dyDescent="0.25">
      <c r="A114" s="65" t="s">
        <v>98</v>
      </c>
      <c r="B114" s="49" t="s">
        <v>63</v>
      </c>
      <c r="C114" s="31"/>
      <c r="D114" s="31"/>
      <c r="E114" s="31"/>
      <c r="F114" s="31"/>
      <c r="G114" s="31"/>
      <c r="H114" s="31"/>
      <c r="I114" s="31"/>
      <c r="J114" s="30">
        <f t="shared" si="30"/>
        <v>0</v>
      </c>
      <c r="K114" s="29">
        <f t="shared" si="31"/>
        <v>0</v>
      </c>
    </row>
    <row r="115" spans="1:11" ht="12" customHeight="1" x14ac:dyDescent="0.25">
      <c r="A115" s="42" t="s">
        <v>97</v>
      </c>
      <c r="B115" s="67" t="s">
        <v>96</v>
      </c>
      <c r="C115" s="31"/>
      <c r="D115" s="31"/>
      <c r="E115" s="31"/>
      <c r="F115" s="31"/>
      <c r="G115" s="31"/>
      <c r="H115" s="31"/>
      <c r="I115" s="31"/>
      <c r="J115" s="30">
        <f t="shared" si="30"/>
        <v>0</v>
      </c>
      <c r="K115" s="29">
        <f t="shared" si="31"/>
        <v>0</v>
      </c>
    </row>
    <row r="116" spans="1:11" ht="12" customHeight="1" x14ac:dyDescent="0.25">
      <c r="A116" s="65" t="s">
        <v>95</v>
      </c>
      <c r="B116" s="67" t="s">
        <v>94</v>
      </c>
      <c r="C116" s="31"/>
      <c r="D116" s="31"/>
      <c r="E116" s="31"/>
      <c r="F116" s="31"/>
      <c r="G116" s="31"/>
      <c r="H116" s="31"/>
      <c r="I116" s="31"/>
      <c r="J116" s="30">
        <f t="shared" si="30"/>
        <v>0</v>
      </c>
      <c r="K116" s="29">
        <f t="shared" si="31"/>
        <v>0</v>
      </c>
    </row>
    <row r="117" spans="1:11" ht="12" customHeight="1" x14ac:dyDescent="0.25">
      <c r="A117" s="68" t="s">
        <v>93</v>
      </c>
      <c r="B117" s="67" t="s">
        <v>92</v>
      </c>
      <c r="C117" s="31"/>
      <c r="D117" s="31"/>
      <c r="E117" s="31"/>
      <c r="F117" s="31"/>
      <c r="G117" s="31"/>
      <c r="H117" s="31"/>
      <c r="I117" s="31"/>
      <c r="J117" s="30">
        <f t="shared" si="30"/>
        <v>0</v>
      </c>
      <c r="K117" s="29">
        <f t="shared" si="31"/>
        <v>0</v>
      </c>
    </row>
    <row r="118" spans="1:11" ht="12" customHeight="1" x14ac:dyDescent="0.25">
      <c r="A118" s="65" t="s">
        <v>91</v>
      </c>
      <c r="B118" s="66" t="s">
        <v>90</v>
      </c>
      <c r="C118" s="34"/>
      <c r="D118" s="34"/>
      <c r="E118" s="34"/>
      <c r="F118" s="34"/>
      <c r="G118" s="34"/>
      <c r="H118" s="34"/>
      <c r="I118" s="34"/>
      <c r="J118" s="38">
        <f t="shared" si="30"/>
        <v>0</v>
      </c>
      <c r="K118" s="37">
        <f t="shared" si="31"/>
        <v>0</v>
      </c>
    </row>
    <row r="119" spans="1:11" ht="12" customHeight="1" x14ac:dyDescent="0.25">
      <c r="A119" s="65" t="s">
        <v>89</v>
      </c>
      <c r="B119" s="55" t="s">
        <v>88</v>
      </c>
      <c r="C119" s="34"/>
      <c r="D119" s="34"/>
      <c r="E119" s="34"/>
      <c r="F119" s="34"/>
      <c r="G119" s="34"/>
      <c r="H119" s="34"/>
      <c r="I119" s="34"/>
      <c r="J119" s="38">
        <f t="shared" si="30"/>
        <v>0</v>
      </c>
      <c r="K119" s="37">
        <f t="shared" si="31"/>
        <v>0</v>
      </c>
    </row>
    <row r="120" spans="1:11" ht="12" customHeight="1" thickBot="1" x14ac:dyDescent="0.3">
      <c r="A120" s="64" t="s">
        <v>87</v>
      </c>
      <c r="B120" s="63" t="s">
        <v>86</v>
      </c>
      <c r="C120" s="62"/>
      <c r="D120" s="62"/>
      <c r="E120" s="62"/>
      <c r="F120" s="62"/>
      <c r="G120" s="62"/>
      <c r="H120" s="62"/>
      <c r="I120" s="62"/>
      <c r="J120" s="61">
        <f t="shared" si="30"/>
        <v>0</v>
      </c>
      <c r="K120" s="60">
        <f t="shared" si="31"/>
        <v>0</v>
      </c>
    </row>
    <row r="121" spans="1:11" ht="12" customHeight="1" thickBot="1" x14ac:dyDescent="0.3">
      <c r="A121" s="59" t="s">
        <v>1</v>
      </c>
      <c r="B121" s="58" t="s">
        <v>85</v>
      </c>
      <c r="C121" s="57">
        <f t="shared" ref="C121:K121" si="32">+C122+C124+C126</f>
        <v>0</v>
      </c>
      <c r="D121" s="7">
        <f t="shared" si="32"/>
        <v>0</v>
      </c>
      <c r="E121" s="57">
        <f t="shared" si="32"/>
        <v>0</v>
      </c>
      <c r="F121" s="57">
        <f t="shared" si="32"/>
        <v>0</v>
      </c>
      <c r="G121" s="57">
        <f t="shared" si="32"/>
        <v>0</v>
      </c>
      <c r="H121" s="57">
        <f t="shared" si="32"/>
        <v>0</v>
      </c>
      <c r="I121" s="57">
        <f t="shared" si="32"/>
        <v>0</v>
      </c>
      <c r="J121" s="57">
        <f t="shared" si="32"/>
        <v>0</v>
      </c>
      <c r="K121" s="56">
        <f t="shared" si="32"/>
        <v>0</v>
      </c>
    </row>
    <row r="122" spans="1:11" ht="12" customHeight="1" x14ac:dyDescent="0.25">
      <c r="A122" s="36" t="s">
        <v>84</v>
      </c>
      <c r="B122" s="55" t="s">
        <v>83</v>
      </c>
      <c r="C122" s="53"/>
      <c r="D122" s="54"/>
      <c r="E122" s="54"/>
      <c r="F122" s="54"/>
      <c r="G122" s="54"/>
      <c r="H122" s="54"/>
      <c r="I122" s="53"/>
      <c r="J122" s="47">
        <f t="shared" ref="J122:J134" si="33">D122+E122+F122+G122+H122+I122</f>
        <v>0</v>
      </c>
      <c r="K122" s="21">
        <f t="shared" ref="K122:K134" si="34">C122+J122</f>
        <v>0</v>
      </c>
    </row>
    <row r="123" spans="1:11" ht="12" customHeight="1" x14ac:dyDescent="0.25">
      <c r="A123" s="36" t="s">
        <v>82</v>
      </c>
      <c r="B123" s="48" t="s">
        <v>81</v>
      </c>
      <c r="C123" s="53"/>
      <c r="D123" s="54"/>
      <c r="E123" s="54"/>
      <c r="F123" s="54"/>
      <c r="G123" s="54"/>
      <c r="H123" s="54"/>
      <c r="I123" s="53"/>
      <c r="J123" s="47">
        <f t="shared" si="33"/>
        <v>0</v>
      </c>
      <c r="K123" s="21">
        <f t="shared" si="34"/>
        <v>0</v>
      </c>
    </row>
    <row r="124" spans="1:11" ht="12" customHeight="1" x14ac:dyDescent="0.25">
      <c r="A124" s="36" t="s">
        <v>80</v>
      </c>
      <c r="B124" s="48" t="s">
        <v>79</v>
      </c>
      <c r="C124" s="34"/>
      <c r="D124" s="33"/>
      <c r="E124" s="33"/>
      <c r="F124" s="33"/>
      <c r="G124" s="33"/>
      <c r="H124" s="33"/>
      <c r="I124" s="34"/>
      <c r="J124" s="38">
        <f t="shared" si="33"/>
        <v>0</v>
      </c>
      <c r="K124" s="37">
        <f t="shared" si="34"/>
        <v>0</v>
      </c>
    </row>
    <row r="125" spans="1:11" ht="12" customHeight="1" x14ac:dyDescent="0.25">
      <c r="A125" s="36" t="s">
        <v>78</v>
      </c>
      <c r="B125" s="48" t="s">
        <v>77</v>
      </c>
      <c r="C125" s="34"/>
      <c r="D125" s="33"/>
      <c r="E125" s="33"/>
      <c r="F125" s="33"/>
      <c r="G125" s="33"/>
      <c r="H125" s="33"/>
      <c r="I125" s="34"/>
      <c r="J125" s="38">
        <f t="shared" si="33"/>
        <v>0</v>
      </c>
      <c r="K125" s="37">
        <f t="shared" si="34"/>
        <v>0</v>
      </c>
    </row>
    <row r="126" spans="1:11" ht="12" customHeight="1" x14ac:dyDescent="0.25">
      <c r="A126" s="36" t="s">
        <v>76</v>
      </c>
      <c r="B126" s="52" t="s">
        <v>75</v>
      </c>
      <c r="C126" s="34"/>
      <c r="D126" s="33"/>
      <c r="E126" s="33"/>
      <c r="F126" s="33"/>
      <c r="G126" s="33"/>
      <c r="H126" s="33"/>
      <c r="I126" s="34"/>
      <c r="J126" s="38">
        <f t="shared" si="33"/>
        <v>0</v>
      </c>
      <c r="K126" s="37">
        <f t="shared" si="34"/>
        <v>0</v>
      </c>
    </row>
    <row r="127" spans="1:11" ht="12" customHeight="1" x14ac:dyDescent="0.25">
      <c r="A127" s="36" t="s">
        <v>74</v>
      </c>
      <c r="B127" s="51" t="s">
        <v>73</v>
      </c>
      <c r="C127" s="34"/>
      <c r="D127" s="33"/>
      <c r="E127" s="33"/>
      <c r="F127" s="33"/>
      <c r="G127" s="33"/>
      <c r="H127" s="33"/>
      <c r="I127" s="34"/>
      <c r="J127" s="38">
        <f t="shared" si="33"/>
        <v>0</v>
      </c>
      <c r="K127" s="37">
        <f t="shared" si="34"/>
        <v>0</v>
      </c>
    </row>
    <row r="128" spans="1:11" ht="12" customHeight="1" x14ac:dyDescent="0.25">
      <c r="A128" s="36" t="s">
        <v>72</v>
      </c>
      <c r="B128" s="50" t="s">
        <v>71</v>
      </c>
      <c r="C128" s="34"/>
      <c r="D128" s="33"/>
      <c r="E128" s="33"/>
      <c r="F128" s="33"/>
      <c r="G128" s="33"/>
      <c r="H128" s="33"/>
      <c r="I128" s="34"/>
      <c r="J128" s="38">
        <f t="shared" si="33"/>
        <v>0</v>
      </c>
      <c r="K128" s="37">
        <f t="shared" si="34"/>
        <v>0</v>
      </c>
    </row>
    <row r="129" spans="1:11" ht="22.5" x14ac:dyDescent="0.25">
      <c r="A129" s="36" t="s">
        <v>70</v>
      </c>
      <c r="B129" s="49" t="s">
        <v>69</v>
      </c>
      <c r="C129" s="34"/>
      <c r="D129" s="33"/>
      <c r="E129" s="33"/>
      <c r="F129" s="33"/>
      <c r="G129" s="33"/>
      <c r="H129" s="33"/>
      <c r="I129" s="34"/>
      <c r="J129" s="38">
        <f t="shared" si="33"/>
        <v>0</v>
      </c>
      <c r="K129" s="37">
        <f t="shared" si="34"/>
        <v>0</v>
      </c>
    </row>
    <row r="130" spans="1:11" ht="12" customHeight="1" x14ac:dyDescent="0.25">
      <c r="A130" s="36" t="s">
        <v>68</v>
      </c>
      <c r="B130" s="49" t="s">
        <v>67</v>
      </c>
      <c r="C130" s="34"/>
      <c r="D130" s="33"/>
      <c r="E130" s="33"/>
      <c r="F130" s="33"/>
      <c r="G130" s="33"/>
      <c r="H130" s="33"/>
      <c r="I130" s="34"/>
      <c r="J130" s="38">
        <f t="shared" si="33"/>
        <v>0</v>
      </c>
      <c r="K130" s="37">
        <f t="shared" si="34"/>
        <v>0</v>
      </c>
    </row>
    <row r="131" spans="1:11" ht="12" customHeight="1" x14ac:dyDescent="0.25">
      <c r="A131" s="36" t="s">
        <v>66</v>
      </c>
      <c r="B131" s="49" t="s">
        <v>65</v>
      </c>
      <c r="C131" s="34"/>
      <c r="D131" s="33"/>
      <c r="E131" s="33"/>
      <c r="F131" s="33"/>
      <c r="G131" s="33"/>
      <c r="H131" s="33"/>
      <c r="I131" s="34"/>
      <c r="J131" s="38">
        <f t="shared" si="33"/>
        <v>0</v>
      </c>
      <c r="K131" s="37">
        <f t="shared" si="34"/>
        <v>0</v>
      </c>
    </row>
    <row r="132" spans="1:11" ht="12" customHeight="1" x14ac:dyDescent="0.25">
      <c r="A132" s="36" t="s">
        <v>64</v>
      </c>
      <c r="B132" s="49" t="s">
        <v>63</v>
      </c>
      <c r="C132" s="34"/>
      <c r="D132" s="33"/>
      <c r="E132" s="33"/>
      <c r="F132" s="33"/>
      <c r="G132" s="33"/>
      <c r="H132" s="33"/>
      <c r="I132" s="34"/>
      <c r="J132" s="38">
        <f t="shared" si="33"/>
        <v>0</v>
      </c>
      <c r="K132" s="37">
        <f t="shared" si="34"/>
        <v>0</v>
      </c>
    </row>
    <row r="133" spans="1:11" ht="12" customHeight="1" x14ac:dyDescent="0.25">
      <c r="A133" s="36" t="s">
        <v>62</v>
      </c>
      <c r="B133" s="49" t="s">
        <v>61</v>
      </c>
      <c r="C133" s="34"/>
      <c r="D133" s="33"/>
      <c r="E133" s="33"/>
      <c r="F133" s="33"/>
      <c r="G133" s="33"/>
      <c r="H133" s="33"/>
      <c r="I133" s="34"/>
      <c r="J133" s="38">
        <f t="shared" si="33"/>
        <v>0</v>
      </c>
      <c r="K133" s="37">
        <f t="shared" si="34"/>
        <v>0</v>
      </c>
    </row>
    <row r="134" spans="1:11" ht="23.25" thickBot="1" x14ac:dyDescent="0.3">
      <c r="A134" s="42" t="s">
        <v>60</v>
      </c>
      <c r="B134" s="49" t="s">
        <v>59</v>
      </c>
      <c r="C134" s="31"/>
      <c r="D134" s="32"/>
      <c r="E134" s="32"/>
      <c r="F134" s="32"/>
      <c r="G134" s="32"/>
      <c r="H134" s="32"/>
      <c r="I134" s="31"/>
      <c r="J134" s="30">
        <f t="shared" si="33"/>
        <v>0</v>
      </c>
      <c r="K134" s="29">
        <f t="shared" si="34"/>
        <v>0</v>
      </c>
    </row>
    <row r="135" spans="1:11" ht="12" customHeight="1" thickBot="1" x14ac:dyDescent="0.3">
      <c r="A135" s="9" t="s">
        <v>58</v>
      </c>
      <c r="B135" s="20" t="s">
        <v>57</v>
      </c>
      <c r="C135" s="7">
        <f t="shared" ref="C135:K135" si="35">+C100+C121</f>
        <v>0</v>
      </c>
      <c r="D135" s="46">
        <f t="shared" si="35"/>
        <v>0</v>
      </c>
      <c r="E135" s="46">
        <f t="shared" si="35"/>
        <v>0</v>
      </c>
      <c r="F135" s="46">
        <f t="shared" si="35"/>
        <v>0</v>
      </c>
      <c r="G135" s="46">
        <f t="shared" si="35"/>
        <v>0</v>
      </c>
      <c r="H135" s="46">
        <f t="shared" si="35"/>
        <v>0</v>
      </c>
      <c r="I135" s="7">
        <f t="shared" si="35"/>
        <v>0</v>
      </c>
      <c r="J135" s="7">
        <f t="shared" si="35"/>
        <v>0</v>
      </c>
      <c r="K135" s="6">
        <f t="shared" si="35"/>
        <v>0</v>
      </c>
    </row>
    <row r="136" spans="1:11" ht="12" customHeight="1" thickBot="1" x14ac:dyDescent="0.3">
      <c r="A136" s="9" t="s">
        <v>56</v>
      </c>
      <c r="B136" s="20" t="s">
        <v>55</v>
      </c>
      <c r="C136" s="7">
        <f t="shared" ref="C136:K136" si="36">+C137+C138+C139</f>
        <v>0</v>
      </c>
      <c r="D136" s="46">
        <f t="shared" si="36"/>
        <v>0</v>
      </c>
      <c r="E136" s="46">
        <f t="shared" si="36"/>
        <v>0</v>
      </c>
      <c r="F136" s="46">
        <f t="shared" si="36"/>
        <v>0</v>
      </c>
      <c r="G136" s="46">
        <f t="shared" si="36"/>
        <v>0</v>
      </c>
      <c r="H136" s="46">
        <f t="shared" si="36"/>
        <v>0</v>
      </c>
      <c r="I136" s="7">
        <f t="shared" si="36"/>
        <v>0</v>
      </c>
      <c r="J136" s="7">
        <f t="shared" si="36"/>
        <v>0</v>
      </c>
      <c r="K136" s="6">
        <f t="shared" si="36"/>
        <v>0</v>
      </c>
    </row>
    <row r="137" spans="1:11" ht="12" customHeight="1" x14ac:dyDescent="0.25">
      <c r="A137" s="36" t="s">
        <v>54</v>
      </c>
      <c r="B137" s="48" t="s">
        <v>53</v>
      </c>
      <c r="C137" s="34"/>
      <c r="D137" s="33"/>
      <c r="E137" s="33"/>
      <c r="F137" s="33"/>
      <c r="G137" s="33"/>
      <c r="H137" s="33"/>
      <c r="I137" s="34"/>
      <c r="J137" s="47">
        <f>D137+E137+F137+G137+H137+I137</f>
        <v>0</v>
      </c>
      <c r="K137" s="37">
        <f>C137+J137</f>
        <v>0</v>
      </c>
    </row>
    <row r="138" spans="1:11" ht="12" customHeight="1" x14ac:dyDescent="0.25">
      <c r="A138" s="36" t="s">
        <v>52</v>
      </c>
      <c r="B138" s="48" t="s">
        <v>51</v>
      </c>
      <c r="C138" s="34"/>
      <c r="D138" s="33"/>
      <c r="E138" s="33"/>
      <c r="F138" s="33"/>
      <c r="G138" s="33"/>
      <c r="H138" s="33"/>
      <c r="I138" s="34"/>
      <c r="J138" s="47">
        <f>D138+E138+F138+G138+H138+I138</f>
        <v>0</v>
      </c>
      <c r="K138" s="37">
        <f>C138+J138</f>
        <v>0</v>
      </c>
    </row>
    <row r="139" spans="1:11" ht="12" customHeight="1" thickBot="1" x14ac:dyDescent="0.3">
      <c r="A139" s="42" t="s">
        <v>50</v>
      </c>
      <c r="B139" s="48" t="s">
        <v>49</v>
      </c>
      <c r="C139" s="34"/>
      <c r="D139" s="33"/>
      <c r="E139" s="33"/>
      <c r="F139" s="33"/>
      <c r="G139" s="33"/>
      <c r="H139" s="33"/>
      <c r="I139" s="34"/>
      <c r="J139" s="47">
        <f>D139+E139+F139+G139+H139+I139</f>
        <v>0</v>
      </c>
      <c r="K139" s="37">
        <f>C139+J139</f>
        <v>0</v>
      </c>
    </row>
    <row r="140" spans="1:11" ht="12" customHeight="1" thickBot="1" x14ac:dyDescent="0.3">
      <c r="A140" s="9" t="s">
        <v>48</v>
      </c>
      <c r="B140" s="20" t="s">
        <v>47</v>
      </c>
      <c r="C140" s="7">
        <f t="shared" ref="C140:K140" si="37">SUM(C141:C146)</f>
        <v>0</v>
      </c>
      <c r="D140" s="46">
        <f t="shared" si="37"/>
        <v>0</v>
      </c>
      <c r="E140" s="46">
        <f t="shared" si="37"/>
        <v>0</v>
      </c>
      <c r="F140" s="46">
        <f t="shared" si="37"/>
        <v>0</v>
      </c>
      <c r="G140" s="46">
        <f t="shared" si="37"/>
        <v>0</v>
      </c>
      <c r="H140" s="46">
        <f t="shared" si="37"/>
        <v>0</v>
      </c>
      <c r="I140" s="7">
        <f t="shared" si="37"/>
        <v>0</v>
      </c>
      <c r="J140" s="7">
        <f t="shared" si="37"/>
        <v>0</v>
      </c>
      <c r="K140" s="6">
        <f t="shared" si="37"/>
        <v>0</v>
      </c>
    </row>
    <row r="141" spans="1:11" ht="12" customHeight="1" x14ac:dyDescent="0.25">
      <c r="A141" s="36" t="s">
        <v>46</v>
      </c>
      <c r="B141" s="35" t="s">
        <v>45</v>
      </c>
      <c r="C141" s="34"/>
      <c r="D141" s="33"/>
      <c r="E141" s="33"/>
      <c r="F141" s="33"/>
      <c r="G141" s="33"/>
      <c r="H141" s="33"/>
      <c r="I141" s="34"/>
      <c r="J141" s="38">
        <f t="shared" ref="J141:J146" si="38">D141+E141+F141+G141+H141+I141</f>
        <v>0</v>
      </c>
      <c r="K141" s="37">
        <f t="shared" ref="K141:K146" si="39">C141+J141</f>
        <v>0</v>
      </c>
    </row>
    <row r="142" spans="1:11" ht="12" customHeight="1" x14ac:dyDescent="0.25">
      <c r="A142" s="36" t="s">
        <v>44</v>
      </c>
      <c r="B142" s="35" t="s">
        <v>43</v>
      </c>
      <c r="C142" s="34"/>
      <c r="D142" s="33"/>
      <c r="E142" s="33"/>
      <c r="F142" s="33"/>
      <c r="G142" s="33"/>
      <c r="H142" s="33"/>
      <c r="I142" s="34"/>
      <c r="J142" s="38">
        <f t="shared" si="38"/>
        <v>0</v>
      </c>
      <c r="K142" s="37">
        <f t="shared" si="39"/>
        <v>0</v>
      </c>
    </row>
    <row r="143" spans="1:11" ht="12" customHeight="1" x14ac:dyDescent="0.25">
      <c r="A143" s="36" t="s">
        <v>42</v>
      </c>
      <c r="B143" s="35" t="s">
        <v>41</v>
      </c>
      <c r="C143" s="34"/>
      <c r="D143" s="33"/>
      <c r="E143" s="33"/>
      <c r="F143" s="33"/>
      <c r="G143" s="33"/>
      <c r="H143" s="33"/>
      <c r="I143" s="34"/>
      <c r="J143" s="38">
        <f t="shared" si="38"/>
        <v>0</v>
      </c>
      <c r="K143" s="37">
        <f t="shared" si="39"/>
        <v>0</v>
      </c>
    </row>
    <row r="144" spans="1:11" ht="12" customHeight="1" x14ac:dyDescent="0.25">
      <c r="A144" s="36" t="s">
        <v>40</v>
      </c>
      <c r="B144" s="35" t="s">
        <v>39</v>
      </c>
      <c r="C144" s="34"/>
      <c r="D144" s="33"/>
      <c r="E144" s="33"/>
      <c r="F144" s="33"/>
      <c r="G144" s="33"/>
      <c r="H144" s="33"/>
      <c r="I144" s="34"/>
      <c r="J144" s="38">
        <f t="shared" si="38"/>
        <v>0</v>
      </c>
      <c r="K144" s="37">
        <f t="shared" si="39"/>
        <v>0</v>
      </c>
    </row>
    <row r="145" spans="1:15" ht="12" customHeight="1" x14ac:dyDescent="0.25">
      <c r="A145" s="36" t="s">
        <v>38</v>
      </c>
      <c r="B145" s="35" t="s">
        <v>37</v>
      </c>
      <c r="C145" s="34"/>
      <c r="D145" s="33"/>
      <c r="E145" s="33"/>
      <c r="F145" s="33"/>
      <c r="G145" s="33"/>
      <c r="H145" s="33"/>
      <c r="I145" s="34"/>
      <c r="J145" s="38">
        <f t="shared" si="38"/>
        <v>0</v>
      </c>
      <c r="K145" s="37">
        <f t="shared" si="39"/>
        <v>0</v>
      </c>
    </row>
    <row r="146" spans="1:15" ht="12" customHeight="1" thickBot="1" x14ac:dyDescent="0.3">
      <c r="A146" s="42" t="s">
        <v>36</v>
      </c>
      <c r="B146" s="35" t="s">
        <v>35</v>
      </c>
      <c r="C146" s="34"/>
      <c r="D146" s="33"/>
      <c r="E146" s="33"/>
      <c r="F146" s="33"/>
      <c r="G146" s="33"/>
      <c r="H146" s="33"/>
      <c r="I146" s="34"/>
      <c r="J146" s="38">
        <f t="shared" si="38"/>
        <v>0</v>
      </c>
      <c r="K146" s="37">
        <f t="shared" si="39"/>
        <v>0</v>
      </c>
    </row>
    <row r="147" spans="1:15" ht="12" customHeight="1" thickBot="1" x14ac:dyDescent="0.3">
      <c r="A147" s="9" t="s">
        <v>34</v>
      </c>
      <c r="B147" s="20" t="s">
        <v>33</v>
      </c>
      <c r="C147" s="44">
        <f t="shared" ref="C147:K147" si="40">+C148+C149+C150+C151</f>
        <v>0</v>
      </c>
      <c r="D147" s="45">
        <f t="shared" si="40"/>
        <v>0</v>
      </c>
      <c r="E147" s="45">
        <f t="shared" si="40"/>
        <v>0</v>
      </c>
      <c r="F147" s="45">
        <f t="shared" si="40"/>
        <v>0</v>
      </c>
      <c r="G147" s="45">
        <f t="shared" si="40"/>
        <v>0</v>
      </c>
      <c r="H147" s="45">
        <f t="shared" si="40"/>
        <v>0</v>
      </c>
      <c r="I147" s="44">
        <f t="shared" si="40"/>
        <v>0</v>
      </c>
      <c r="J147" s="44">
        <f t="shared" si="40"/>
        <v>0</v>
      </c>
      <c r="K147" s="43">
        <f t="shared" si="40"/>
        <v>0</v>
      </c>
    </row>
    <row r="148" spans="1:15" ht="12" customHeight="1" x14ac:dyDescent="0.25">
      <c r="A148" s="36" t="s">
        <v>32</v>
      </c>
      <c r="B148" s="35" t="s">
        <v>31</v>
      </c>
      <c r="C148" s="34"/>
      <c r="D148" s="33"/>
      <c r="E148" s="33"/>
      <c r="F148" s="33"/>
      <c r="G148" s="33"/>
      <c r="H148" s="33"/>
      <c r="I148" s="34"/>
      <c r="J148" s="38">
        <f>D148+E148+F148+G148+H148+I148</f>
        <v>0</v>
      </c>
      <c r="K148" s="37">
        <f>C148+J148</f>
        <v>0</v>
      </c>
    </row>
    <row r="149" spans="1:15" ht="12" customHeight="1" x14ac:dyDescent="0.25">
      <c r="A149" s="36" t="s">
        <v>30</v>
      </c>
      <c r="B149" s="35" t="s">
        <v>29</v>
      </c>
      <c r="C149" s="34"/>
      <c r="D149" s="33"/>
      <c r="E149" s="33"/>
      <c r="F149" s="33"/>
      <c r="G149" s="33"/>
      <c r="H149" s="33"/>
      <c r="I149" s="34"/>
      <c r="J149" s="38">
        <f>D149+E149+F149+G149+H149+I149</f>
        <v>0</v>
      </c>
      <c r="K149" s="37">
        <f>C149+J149</f>
        <v>0</v>
      </c>
    </row>
    <row r="150" spans="1:15" ht="12" customHeight="1" x14ac:dyDescent="0.25">
      <c r="A150" s="36" t="s">
        <v>28</v>
      </c>
      <c r="B150" s="35" t="s">
        <v>27</v>
      </c>
      <c r="C150" s="34"/>
      <c r="D150" s="33"/>
      <c r="E150" s="33"/>
      <c r="F150" s="33"/>
      <c r="G150" s="33"/>
      <c r="H150" s="33"/>
      <c r="I150" s="34"/>
      <c r="J150" s="38">
        <f>D150+E150+F150+G150+H150+I150</f>
        <v>0</v>
      </c>
      <c r="K150" s="37">
        <f>C150+J150</f>
        <v>0</v>
      </c>
    </row>
    <row r="151" spans="1:15" ht="12" customHeight="1" thickBot="1" x14ac:dyDescent="0.3">
      <c r="A151" s="42" t="s">
        <v>26</v>
      </c>
      <c r="B151" s="41" t="s">
        <v>25</v>
      </c>
      <c r="C151" s="34"/>
      <c r="D151" s="33"/>
      <c r="E151" s="33"/>
      <c r="F151" s="33"/>
      <c r="G151" s="33"/>
      <c r="H151" s="33"/>
      <c r="I151" s="34"/>
      <c r="J151" s="38">
        <f>D151+E151+F151+G151+H151+I151</f>
        <v>0</v>
      </c>
      <c r="K151" s="37">
        <f>C151+J151</f>
        <v>0</v>
      </c>
    </row>
    <row r="152" spans="1:15" ht="12" customHeight="1" thickBot="1" x14ac:dyDescent="0.3">
      <c r="A152" s="9" t="s">
        <v>24</v>
      </c>
      <c r="B152" s="20" t="s">
        <v>23</v>
      </c>
      <c r="C152" s="28">
        <f t="shared" ref="C152:K152" si="41">SUM(C153:C157)</f>
        <v>0</v>
      </c>
      <c r="D152" s="40">
        <f t="shared" si="41"/>
        <v>0</v>
      </c>
      <c r="E152" s="40">
        <f t="shared" si="41"/>
        <v>0</v>
      </c>
      <c r="F152" s="40">
        <f t="shared" si="41"/>
        <v>0</v>
      </c>
      <c r="G152" s="40">
        <f t="shared" si="41"/>
        <v>0</v>
      </c>
      <c r="H152" s="40">
        <f t="shared" si="41"/>
        <v>0</v>
      </c>
      <c r="I152" s="28">
        <f t="shared" si="41"/>
        <v>0</v>
      </c>
      <c r="J152" s="28">
        <f t="shared" si="41"/>
        <v>0</v>
      </c>
      <c r="K152" s="39">
        <f t="shared" si="41"/>
        <v>0</v>
      </c>
    </row>
    <row r="153" spans="1:15" ht="12" customHeight="1" x14ac:dyDescent="0.25">
      <c r="A153" s="36" t="s">
        <v>22</v>
      </c>
      <c r="B153" s="35" t="s">
        <v>21</v>
      </c>
      <c r="C153" s="34"/>
      <c r="D153" s="33"/>
      <c r="E153" s="33"/>
      <c r="F153" s="33"/>
      <c r="G153" s="33"/>
      <c r="H153" s="33"/>
      <c r="I153" s="34"/>
      <c r="J153" s="38">
        <f t="shared" ref="J153:J159" si="42">D153+E153+F153+G153+H153+I153</f>
        <v>0</v>
      </c>
      <c r="K153" s="37">
        <f t="shared" ref="K153:K159" si="43">C153+J153</f>
        <v>0</v>
      </c>
    </row>
    <row r="154" spans="1:15" ht="12" customHeight="1" x14ac:dyDescent="0.25">
      <c r="A154" s="36" t="s">
        <v>20</v>
      </c>
      <c r="B154" s="35" t="s">
        <v>19</v>
      </c>
      <c r="C154" s="34"/>
      <c r="D154" s="33"/>
      <c r="E154" s="33"/>
      <c r="F154" s="33"/>
      <c r="G154" s="33"/>
      <c r="H154" s="33"/>
      <c r="I154" s="34"/>
      <c r="J154" s="38">
        <f t="shared" si="42"/>
        <v>0</v>
      </c>
      <c r="K154" s="37">
        <f t="shared" si="43"/>
        <v>0</v>
      </c>
    </row>
    <row r="155" spans="1:15" ht="12" customHeight="1" x14ac:dyDescent="0.25">
      <c r="A155" s="36" t="s">
        <v>18</v>
      </c>
      <c r="B155" s="35" t="s">
        <v>17</v>
      </c>
      <c r="C155" s="34"/>
      <c r="D155" s="33"/>
      <c r="E155" s="33"/>
      <c r="F155" s="33"/>
      <c r="G155" s="33"/>
      <c r="H155" s="33"/>
      <c r="I155" s="34"/>
      <c r="J155" s="38">
        <f t="shared" si="42"/>
        <v>0</v>
      </c>
      <c r="K155" s="37">
        <f t="shared" si="43"/>
        <v>0</v>
      </c>
    </row>
    <row r="156" spans="1:15" ht="12" customHeight="1" x14ac:dyDescent="0.25">
      <c r="A156" s="36" t="s">
        <v>16</v>
      </c>
      <c r="B156" s="35" t="s">
        <v>15</v>
      </c>
      <c r="C156" s="34"/>
      <c r="D156" s="33"/>
      <c r="E156" s="33"/>
      <c r="F156" s="33"/>
      <c r="G156" s="33"/>
      <c r="H156" s="33"/>
      <c r="I156" s="34"/>
      <c r="J156" s="38">
        <f t="shared" si="42"/>
        <v>0</v>
      </c>
      <c r="K156" s="37">
        <f t="shared" si="43"/>
        <v>0</v>
      </c>
    </row>
    <row r="157" spans="1:15" ht="12" customHeight="1" thickBot="1" x14ac:dyDescent="0.3">
      <c r="A157" s="36" t="s">
        <v>14</v>
      </c>
      <c r="B157" s="35" t="s">
        <v>13</v>
      </c>
      <c r="C157" s="34"/>
      <c r="D157" s="33"/>
      <c r="E157" s="32"/>
      <c r="F157" s="32"/>
      <c r="G157" s="32"/>
      <c r="H157" s="32"/>
      <c r="I157" s="31"/>
      <c r="J157" s="30">
        <f t="shared" si="42"/>
        <v>0</v>
      </c>
      <c r="K157" s="29">
        <f t="shared" si="43"/>
        <v>0</v>
      </c>
    </row>
    <row r="158" spans="1:15" ht="12" customHeight="1" thickBot="1" x14ac:dyDescent="0.3">
      <c r="A158" s="9" t="s">
        <v>12</v>
      </c>
      <c r="B158" s="20" t="s">
        <v>11</v>
      </c>
      <c r="C158" s="26"/>
      <c r="D158" s="25"/>
      <c r="E158" s="25"/>
      <c r="F158" s="25"/>
      <c r="G158" s="25"/>
      <c r="H158" s="25"/>
      <c r="I158" s="26"/>
      <c r="J158" s="28">
        <f t="shared" si="42"/>
        <v>0</v>
      </c>
      <c r="K158" s="27">
        <f t="shared" si="43"/>
        <v>0</v>
      </c>
    </row>
    <row r="159" spans="1:15" ht="12" customHeight="1" thickBot="1" x14ac:dyDescent="0.3">
      <c r="A159" s="9" t="s">
        <v>10</v>
      </c>
      <c r="B159" s="20" t="s">
        <v>9</v>
      </c>
      <c r="C159" s="26"/>
      <c r="D159" s="25"/>
      <c r="E159" s="24"/>
      <c r="F159" s="24"/>
      <c r="G159" s="24"/>
      <c r="H159" s="24"/>
      <c r="I159" s="23"/>
      <c r="J159" s="22">
        <f t="shared" si="42"/>
        <v>0</v>
      </c>
      <c r="K159" s="21">
        <f t="shared" si="43"/>
        <v>0</v>
      </c>
    </row>
    <row r="160" spans="1:15" ht="15.2" customHeight="1" thickBot="1" x14ac:dyDescent="0.3">
      <c r="A160" s="9" t="s">
        <v>8</v>
      </c>
      <c r="B160" s="20" t="s">
        <v>7</v>
      </c>
      <c r="C160" s="14">
        <f t="shared" ref="C160:K160" si="44">+C136+C140+C147+C152+C158+C159</f>
        <v>0</v>
      </c>
      <c r="D160" s="15">
        <f t="shared" si="44"/>
        <v>0</v>
      </c>
      <c r="E160" s="15">
        <f t="shared" si="44"/>
        <v>0</v>
      </c>
      <c r="F160" s="15">
        <f t="shared" si="44"/>
        <v>0</v>
      </c>
      <c r="G160" s="15">
        <f t="shared" si="44"/>
        <v>0</v>
      </c>
      <c r="H160" s="15">
        <f t="shared" si="44"/>
        <v>0</v>
      </c>
      <c r="I160" s="14">
        <f t="shared" si="44"/>
        <v>0</v>
      </c>
      <c r="J160" s="14">
        <f t="shared" si="44"/>
        <v>0</v>
      </c>
      <c r="K160" s="13">
        <f t="shared" si="44"/>
        <v>0</v>
      </c>
      <c r="L160" s="19"/>
      <c r="M160" s="18"/>
      <c r="N160" s="18"/>
      <c r="O160" s="18"/>
    </row>
    <row r="161" spans="1:11" s="12" customFormat="1" ht="12.95" customHeight="1" thickBot="1" x14ac:dyDescent="0.25">
      <c r="A161" s="17" t="s">
        <v>6</v>
      </c>
      <c r="B161" s="16" t="s">
        <v>5</v>
      </c>
      <c r="C161" s="14">
        <f t="shared" ref="C161:K161" si="45">+C135+C160</f>
        <v>0</v>
      </c>
      <c r="D161" s="15">
        <f t="shared" si="45"/>
        <v>0</v>
      </c>
      <c r="E161" s="15">
        <f t="shared" si="45"/>
        <v>0</v>
      </c>
      <c r="F161" s="15">
        <f t="shared" si="45"/>
        <v>0</v>
      </c>
      <c r="G161" s="15">
        <f t="shared" si="45"/>
        <v>0</v>
      </c>
      <c r="H161" s="15">
        <f t="shared" si="45"/>
        <v>0</v>
      </c>
      <c r="I161" s="14">
        <f t="shared" si="45"/>
        <v>0</v>
      </c>
      <c r="J161" s="14">
        <f t="shared" si="45"/>
        <v>0</v>
      </c>
      <c r="K161" s="13">
        <f t="shared" si="45"/>
        <v>0</v>
      </c>
    </row>
    <row r="162" spans="1:11" ht="7.5" customHeight="1" x14ac:dyDescent="0.25"/>
    <row r="163" spans="1:11" x14ac:dyDescent="0.25">
      <c r="A163" s="493" t="s">
        <v>4</v>
      </c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</row>
    <row r="164" spans="1:11" ht="15.2" customHeight="1" thickBot="1" x14ac:dyDescent="0.3">
      <c r="A164" s="476" t="s">
        <v>3</v>
      </c>
      <c r="B164" s="476"/>
      <c r="C164" s="11"/>
      <c r="K164" s="11" t="str">
        <f>K96</f>
        <v>Forintban!</v>
      </c>
    </row>
    <row r="165" spans="1:11" ht="25.5" customHeight="1" thickBot="1" x14ac:dyDescent="0.3">
      <c r="A165" s="9">
        <v>1</v>
      </c>
      <c r="B165" s="8" t="s">
        <v>2</v>
      </c>
      <c r="C165" s="10">
        <f t="shared" ref="C165:K165" si="46">+C68-C135</f>
        <v>0</v>
      </c>
      <c r="D165" s="7">
        <f t="shared" si="46"/>
        <v>0</v>
      </c>
      <c r="E165" s="7">
        <f t="shared" si="46"/>
        <v>0</v>
      </c>
      <c r="F165" s="7">
        <f t="shared" si="46"/>
        <v>0</v>
      </c>
      <c r="G165" s="7">
        <f t="shared" si="46"/>
        <v>0</v>
      </c>
      <c r="H165" s="7">
        <f t="shared" si="46"/>
        <v>0</v>
      </c>
      <c r="I165" s="7">
        <f t="shared" si="46"/>
        <v>0</v>
      </c>
      <c r="J165" s="7">
        <f t="shared" si="46"/>
        <v>0</v>
      </c>
      <c r="K165" s="6">
        <f t="shared" si="46"/>
        <v>0</v>
      </c>
    </row>
    <row r="166" spans="1:11" ht="32.450000000000003" customHeight="1" thickBot="1" x14ac:dyDescent="0.3">
      <c r="A166" s="9" t="s">
        <v>1</v>
      </c>
      <c r="B166" s="8" t="s">
        <v>0</v>
      </c>
      <c r="C166" s="7">
        <f t="shared" ref="C166:K166" si="47">+C92-C160</f>
        <v>0</v>
      </c>
      <c r="D166" s="7">
        <f t="shared" si="47"/>
        <v>0</v>
      </c>
      <c r="E166" s="7">
        <f t="shared" si="47"/>
        <v>0</v>
      </c>
      <c r="F166" s="7">
        <f t="shared" si="47"/>
        <v>0</v>
      </c>
      <c r="G166" s="7">
        <f t="shared" si="47"/>
        <v>0</v>
      </c>
      <c r="H166" s="7">
        <f t="shared" si="47"/>
        <v>0</v>
      </c>
      <c r="I166" s="7">
        <f t="shared" si="47"/>
        <v>0</v>
      </c>
      <c r="J166" s="7">
        <f t="shared" si="47"/>
        <v>0</v>
      </c>
      <c r="K166" s="6">
        <f t="shared" si="47"/>
        <v>0</v>
      </c>
    </row>
    <row r="167" spans="1:11" x14ac:dyDescent="0.25">
      <c r="C167" s="5">
        <f>C93-C161</f>
        <v>0</v>
      </c>
      <c r="D167" s="4"/>
      <c r="E167" s="4"/>
      <c r="F167" s="4"/>
      <c r="G167" s="4"/>
      <c r="H167" s="4"/>
      <c r="I167" s="4"/>
      <c r="J167" s="4"/>
      <c r="K167" s="3">
        <f>K93-K161</f>
        <v>0</v>
      </c>
    </row>
  </sheetData>
  <sheetProtection sheet="1"/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DB9FC-19CF-46C5-A04E-EE0E17F05067}">
  <sheetPr>
    <tabColor rgb="FF92D050"/>
  </sheetPr>
  <dimension ref="A1:O167"/>
  <sheetViews>
    <sheetView topLeftCell="B1" zoomScale="120" zoomScaleNormal="120" zoomScaleSheetLayoutView="100" workbookViewId="0">
      <selection activeCell="H11" sqref="H11"/>
    </sheetView>
  </sheetViews>
  <sheetFormatPr defaultRowHeight="15.75" x14ac:dyDescent="0.25"/>
  <cols>
    <col min="1" max="1" width="7.5" style="1" customWidth="1"/>
    <col min="2" max="2" width="59.6640625" style="1" customWidth="1"/>
    <col min="3" max="3" width="14.83203125" style="2" customWidth="1"/>
    <col min="4" max="11" width="14.83203125" style="1" customWidth="1"/>
    <col min="12" max="16384" width="9.33203125" style="1"/>
  </cols>
  <sheetData>
    <row r="1" spans="1:11" x14ac:dyDescent="0.25">
      <c r="A1" s="133"/>
      <c r="B1" s="472" t="s">
        <v>511</v>
      </c>
      <c r="C1" s="494"/>
      <c r="D1" s="494"/>
      <c r="E1" s="494"/>
      <c r="F1" s="494"/>
      <c r="G1" s="494"/>
      <c r="H1" s="494"/>
      <c r="I1" s="494"/>
      <c r="J1" s="494"/>
      <c r="K1" s="494"/>
    </row>
    <row r="2" spans="1:11" x14ac:dyDescent="0.25">
      <c r="A2" s="133"/>
      <c r="B2" s="133"/>
      <c r="C2" s="134"/>
      <c r="D2" s="133"/>
      <c r="E2" s="133"/>
      <c r="F2" s="133"/>
      <c r="G2" s="133"/>
      <c r="H2" s="133"/>
      <c r="I2" s="133"/>
      <c r="J2" s="133"/>
      <c r="K2" s="133"/>
    </row>
    <row r="3" spans="1:11" x14ac:dyDescent="0.25">
      <c r="A3" s="474" t="str">
        <f>CONCATENATE([1]E_ALAPADATOK!A3)</f>
        <v>Sály Község Önkormányzata</v>
      </c>
      <c r="B3" s="474"/>
      <c r="C3" s="475"/>
      <c r="D3" s="474"/>
      <c r="E3" s="474"/>
      <c r="F3" s="474"/>
      <c r="G3" s="474"/>
      <c r="H3" s="474"/>
      <c r="I3" s="474"/>
      <c r="J3" s="474"/>
      <c r="K3" s="474"/>
    </row>
    <row r="4" spans="1:11" x14ac:dyDescent="0.25">
      <c r="A4" s="474" t="s">
        <v>287</v>
      </c>
      <c r="B4" s="474"/>
      <c r="C4" s="475"/>
      <c r="D4" s="474"/>
      <c r="E4" s="474"/>
      <c r="F4" s="474"/>
      <c r="G4" s="474"/>
      <c r="H4" s="474"/>
      <c r="I4" s="474"/>
      <c r="J4" s="474"/>
      <c r="K4" s="474"/>
    </row>
    <row r="5" spans="1:11" x14ac:dyDescent="0.25">
      <c r="A5" s="133"/>
      <c r="B5" s="133"/>
      <c r="C5" s="134"/>
      <c r="D5" s="133"/>
      <c r="E5" s="133"/>
      <c r="F5" s="133"/>
      <c r="G5" s="133"/>
      <c r="H5" s="133"/>
      <c r="I5" s="133"/>
      <c r="J5" s="133"/>
      <c r="K5" s="133"/>
    </row>
    <row r="6" spans="1:11" ht="15.95" customHeight="1" x14ac:dyDescent="0.25">
      <c r="A6" s="468" t="s">
        <v>282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</row>
    <row r="7" spans="1:11" ht="15.95" customHeight="1" thickBot="1" x14ac:dyDescent="0.3">
      <c r="A7" s="470" t="s">
        <v>281</v>
      </c>
      <c r="B7" s="470"/>
      <c r="C7" s="132"/>
      <c r="D7" s="133"/>
      <c r="E7" s="133"/>
      <c r="F7" s="133"/>
      <c r="G7" s="133"/>
      <c r="H7" s="133"/>
      <c r="I7" s="133"/>
      <c r="J7" s="133"/>
      <c r="K7" s="132" t="s">
        <v>280</v>
      </c>
    </row>
    <row r="8" spans="1:11" x14ac:dyDescent="0.25">
      <c r="A8" s="485" t="s">
        <v>139</v>
      </c>
      <c r="B8" s="487" t="s">
        <v>279</v>
      </c>
      <c r="C8" s="489" t="str">
        <f>+CONCATENATE(LEFT([1]E_ÖSSZEFÜGGÉSEK!A6,4),". évi")</f>
        <v>2019. évi</v>
      </c>
      <c r="D8" s="490"/>
      <c r="E8" s="491"/>
      <c r="F8" s="491"/>
      <c r="G8" s="491"/>
      <c r="H8" s="491"/>
      <c r="I8" s="491"/>
      <c r="J8" s="491"/>
      <c r="K8" s="492"/>
    </row>
    <row r="9" spans="1:11" ht="48.75" thickBot="1" x14ac:dyDescent="0.3">
      <c r="A9" s="486"/>
      <c r="B9" s="488"/>
      <c r="C9" s="90" t="s">
        <v>137</v>
      </c>
      <c r="D9" s="89" t="str">
        <f>CONCATENATE('E_1.3.sz.mell.'!D9)</f>
        <v xml:space="preserve">.... sz. módosítás </v>
      </c>
      <c r="E9" s="89" t="str">
        <f>CONCATENATE('E_1.3.sz.mell.'!E9)</f>
        <v xml:space="preserve">.... sz. módosítás </v>
      </c>
      <c r="F9" s="89" t="str">
        <f>CONCATENATE('E_1.3.sz.mell.'!F9)</f>
        <v xml:space="preserve">... sz. módosítás </v>
      </c>
      <c r="G9" s="89" t="str">
        <f>CONCATENATE('E_1.3.sz.mell.'!G9)</f>
        <v xml:space="preserve">.... sz. módosítás </v>
      </c>
      <c r="H9" s="89" t="str">
        <f>CONCATENATE('E_1.3.sz.mell.'!H9)</f>
        <v xml:space="preserve">.... sz. módosítás </v>
      </c>
      <c r="I9" s="89" t="str">
        <f>CONCATENATE('E_1.3.sz.mell.'!I9)</f>
        <v xml:space="preserve">.... sz. módosítás </v>
      </c>
      <c r="J9" s="88" t="s">
        <v>276</v>
      </c>
      <c r="K9" s="87" t="str">
        <f>CONCATENATE('E_1.3.sz.mell.'!K9)</f>
        <v>….számú módosítás utáni előirányzat</v>
      </c>
    </row>
    <row r="10" spans="1:11" s="81" customFormat="1" ht="12" customHeight="1" thickBot="1" x14ac:dyDescent="0.25">
      <c r="A10" s="127" t="s">
        <v>136</v>
      </c>
      <c r="B10" s="126" t="s">
        <v>135</v>
      </c>
      <c r="C10" s="84" t="s">
        <v>134</v>
      </c>
      <c r="D10" s="84" t="s">
        <v>133</v>
      </c>
      <c r="E10" s="83" t="s">
        <v>132</v>
      </c>
      <c r="F10" s="83" t="s">
        <v>131</v>
      </c>
      <c r="G10" s="83" t="s">
        <v>130</v>
      </c>
      <c r="H10" s="83" t="s">
        <v>129</v>
      </c>
      <c r="I10" s="83" t="s">
        <v>128</v>
      </c>
      <c r="J10" s="83" t="s">
        <v>127</v>
      </c>
      <c r="K10" s="82" t="s">
        <v>126</v>
      </c>
    </row>
    <row r="11" spans="1:11" s="12" customFormat="1" ht="12" customHeight="1" thickBot="1" x14ac:dyDescent="0.25">
      <c r="A11" s="9" t="s">
        <v>125</v>
      </c>
      <c r="B11" s="114" t="s">
        <v>274</v>
      </c>
      <c r="C11" s="7">
        <f t="shared" ref="C11:K11" si="0">+C12+C13+C14+C15+C16+C17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6">
        <f t="shared" si="0"/>
        <v>0</v>
      </c>
    </row>
    <row r="12" spans="1:11" s="12" customFormat="1" ht="12" customHeight="1" x14ac:dyDescent="0.2">
      <c r="A12" s="36" t="s">
        <v>123</v>
      </c>
      <c r="B12" s="106" t="s">
        <v>273</v>
      </c>
      <c r="C12" s="53"/>
      <c r="D12" s="53"/>
      <c r="E12" s="53"/>
      <c r="F12" s="53"/>
      <c r="G12" s="53"/>
      <c r="H12" s="53"/>
      <c r="I12" s="53"/>
      <c r="J12" s="47">
        <f t="shared" ref="J12:J17" si="1">D12+E12+F12+G12+H12+I12</f>
        <v>0</v>
      </c>
      <c r="K12" s="21">
        <f t="shared" ref="K12:K17" si="2">C12+J12</f>
        <v>0</v>
      </c>
    </row>
    <row r="13" spans="1:11" s="12" customFormat="1" ht="12" customHeight="1" x14ac:dyDescent="0.2">
      <c r="A13" s="65" t="s">
        <v>121</v>
      </c>
      <c r="B13" s="104" t="s">
        <v>272</v>
      </c>
      <c r="C13" s="34"/>
      <c r="D13" s="34"/>
      <c r="E13" s="53"/>
      <c r="F13" s="53"/>
      <c r="G13" s="53"/>
      <c r="H13" s="53"/>
      <c r="I13" s="53"/>
      <c r="J13" s="47">
        <f t="shared" si="1"/>
        <v>0</v>
      </c>
      <c r="K13" s="21">
        <f t="shared" si="2"/>
        <v>0</v>
      </c>
    </row>
    <row r="14" spans="1:11" s="12" customFormat="1" ht="12" customHeight="1" x14ac:dyDescent="0.2">
      <c r="A14" s="65" t="s">
        <v>119</v>
      </c>
      <c r="B14" s="104" t="s">
        <v>271</v>
      </c>
      <c r="C14" s="34"/>
      <c r="D14" s="34"/>
      <c r="E14" s="53"/>
      <c r="F14" s="53"/>
      <c r="G14" s="53"/>
      <c r="H14" s="53"/>
      <c r="I14" s="53"/>
      <c r="J14" s="47">
        <f t="shared" si="1"/>
        <v>0</v>
      </c>
      <c r="K14" s="21">
        <f t="shared" si="2"/>
        <v>0</v>
      </c>
    </row>
    <row r="15" spans="1:11" s="12" customFormat="1" ht="12" customHeight="1" x14ac:dyDescent="0.2">
      <c r="A15" s="65" t="s">
        <v>117</v>
      </c>
      <c r="B15" s="104" t="s">
        <v>270</v>
      </c>
      <c r="C15" s="34"/>
      <c r="D15" s="34"/>
      <c r="E15" s="53"/>
      <c r="F15" s="53"/>
      <c r="G15" s="53"/>
      <c r="H15" s="53"/>
      <c r="I15" s="53"/>
      <c r="J15" s="47">
        <f t="shared" si="1"/>
        <v>0</v>
      </c>
      <c r="K15" s="21">
        <f t="shared" si="2"/>
        <v>0</v>
      </c>
    </row>
    <row r="16" spans="1:11" s="12" customFormat="1" ht="12" customHeight="1" x14ac:dyDescent="0.2">
      <c r="A16" s="65" t="s">
        <v>269</v>
      </c>
      <c r="B16" s="51" t="s">
        <v>268</v>
      </c>
      <c r="C16" s="34"/>
      <c r="D16" s="34"/>
      <c r="E16" s="53"/>
      <c r="F16" s="53"/>
      <c r="G16" s="53"/>
      <c r="H16" s="53"/>
      <c r="I16" s="53"/>
      <c r="J16" s="47">
        <f t="shared" si="1"/>
        <v>0</v>
      </c>
      <c r="K16" s="21">
        <f t="shared" si="2"/>
        <v>0</v>
      </c>
    </row>
    <row r="17" spans="1:11" s="12" customFormat="1" ht="12" customHeight="1" thickBot="1" x14ac:dyDescent="0.25">
      <c r="A17" s="68" t="s">
        <v>113</v>
      </c>
      <c r="B17" s="52" t="s">
        <v>267</v>
      </c>
      <c r="C17" s="34"/>
      <c r="D17" s="34"/>
      <c r="E17" s="53"/>
      <c r="F17" s="53"/>
      <c r="G17" s="53"/>
      <c r="H17" s="53"/>
      <c r="I17" s="53"/>
      <c r="J17" s="47">
        <f t="shared" si="1"/>
        <v>0</v>
      </c>
      <c r="K17" s="21">
        <f t="shared" si="2"/>
        <v>0</v>
      </c>
    </row>
    <row r="18" spans="1:11" s="12" customFormat="1" ht="12" customHeight="1" thickBot="1" x14ac:dyDescent="0.25">
      <c r="A18" s="9" t="s">
        <v>1</v>
      </c>
      <c r="B18" s="97" t="s">
        <v>266</v>
      </c>
      <c r="C18" s="7">
        <f t="shared" ref="C18:K18" si="3">+C19+C20+C21+C22+C23</f>
        <v>0</v>
      </c>
      <c r="D18" s="7">
        <f t="shared" si="3"/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6">
        <f t="shared" si="3"/>
        <v>0</v>
      </c>
    </row>
    <row r="19" spans="1:11" s="12" customFormat="1" ht="12" customHeight="1" x14ac:dyDescent="0.2">
      <c r="A19" s="36" t="s">
        <v>84</v>
      </c>
      <c r="B19" s="106" t="s">
        <v>265</v>
      </c>
      <c r="C19" s="53"/>
      <c r="D19" s="53"/>
      <c r="E19" s="53"/>
      <c r="F19" s="53"/>
      <c r="G19" s="53"/>
      <c r="H19" s="53"/>
      <c r="I19" s="53"/>
      <c r="J19" s="47">
        <f t="shared" ref="J19:J24" si="4">D19+E19+F19+G19+H19+I19</f>
        <v>0</v>
      </c>
      <c r="K19" s="21">
        <f t="shared" ref="K19:K24" si="5">C19+J19</f>
        <v>0</v>
      </c>
    </row>
    <row r="20" spans="1:11" s="12" customFormat="1" ht="12" customHeight="1" x14ac:dyDescent="0.2">
      <c r="A20" s="65" t="s">
        <v>82</v>
      </c>
      <c r="B20" s="104" t="s">
        <v>264</v>
      </c>
      <c r="C20" s="34"/>
      <c r="D20" s="34"/>
      <c r="E20" s="53"/>
      <c r="F20" s="53"/>
      <c r="G20" s="53"/>
      <c r="H20" s="53"/>
      <c r="I20" s="53"/>
      <c r="J20" s="47">
        <f t="shared" si="4"/>
        <v>0</v>
      </c>
      <c r="K20" s="21">
        <f t="shared" si="5"/>
        <v>0</v>
      </c>
    </row>
    <row r="21" spans="1:11" s="12" customFormat="1" ht="12" customHeight="1" x14ac:dyDescent="0.2">
      <c r="A21" s="65" t="s">
        <v>80</v>
      </c>
      <c r="B21" s="104" t="s">
        <v>263</v>
      </c>
      <c r="C21" s="34"/>
      <c r="D21" s="34"/>
      <c r="E21" s="53"/>
      <c r="F21" s="53"/>
      <c r="G21" s="53"/>
      <c r="H21" s="53"/>
      <c r="I21" s="53"/>
      <c r="J21" s="47">
        <f t="shared" si="4"/>
        <v>0</v>
      </c>
      <c r="K21" s="21">
        <f t="shared" si="5"/>
        <v>0</v>
      </c>
    </row>
    <row r="22" spans="1:11" s="12" customFormat="1" ht="12" customHeight="1" x14ac:dyDescent="0.2">
      <c r="A22" s="65" t="s">
        <v>78</v>
      </c>
      <c r="B22" s="104" t="s">
        <v>262</v>
      </c>
      <c r="C22" s="34"/>
      <c r="D22" s="34"/>
      <c r="E22" s="53"/>
      <c r="F22" s="53"/>
      <c r="G22" s="53"/>
      <c r="H22" s="53"/>
      <c r="I22" s="53"/>
      <c r="J22" s="47">
        <f t="shared" si="4"/>
        <v>0</v>
      </c>
      <c r="K22" s="21">
        <f t="shared" si="5"/>
        <v>0</v>
      </c>
    </row>
    <row r="23" spans="1:11" s="12" customFormat="1" ht="12" customHeight="1" x14ac:dyDescent="0.2">
      <c r="A23" s="65" t="s">
        <v>76</v>
      </c>
      <c r="B23" s="104" t="s">
        <v>261</v>
      </c>
      <c r="C23" s="34"/>
      <c r="D23" s="34"/>
      <c r="E23" s="53"/>
      <c r="F23" s="53"/>
      <c r="G23" s="53"/>
      <c r="H23" s="53"/>
      <c r="I23" s="53"/>
      <c r="J23" s="47">
        <f t="shared" si="4"/>
        <v>0</v>
      </c>
      <c r="K23" s="21">
        <f t="shared" si="5"/>
        <v>0</v>
      </c>
    </row>
    <row r="24" spans="1:11" s="12" customFormat="1" ht="12" customHeight="1" thickBot="1" x14ac:dyDescent="0.25">
      <c r="A24" s="68" t="s">
        <v>74</v>
      </c>
      <c r="B24" s="52" t="s">
        <v>260</v>
      </c>
      <c r="C24" s="31"/>
      <c r="D24" s="31"/>
      <c r="E24" s="117"/>
      <c r="F24" s="117"/>
      <c r="G24" s="117"/>
      <c r="H24" s="117"/>
      <c r="I24" s="117"/>
      <c r="J24" s="47">
        <f t="shared" si="4"/>
        <v>0</v>
      </c>
      <c r="K24" s="21">
        <f t="shared" si="5"/>
        <v>0</v>
      </c>
    </row>
    <row r="25" spans="1:11" s="12" customFormat="1" ht="12" customHeight="1" thickBot="1" x14ac:dyDescent="0.25">
      <c r="A25" s="9" t="s">
        <v>58</v>
      </c>
      <c r="B25" s="114" t="s">
        <v>259</v>
      </c>
      <c r="C25" s="7">
        <f t="shared" ref="C25:K25" si="6">+C26+C27+C28+C29+C30</f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0</v>
      </c>
      <c r="K25" s="6">
        <f t="shared" si="6"/>
        <v>0</v>
      </c>
    </row>
    <row r="26" spans="1:11" s="12" customFormat="1" ht="12" customHeight="1" x14ac:dyDescent="0.2">
      <c r="A26" s="36" t="s">
        <v>258</v>
      </c>
      <c r="B26" s="106" t="s">
        <v>257</v>
      </c>
      <c r="C26" s="53"/>
      <c r="D26" s="53"/>
      <c r="E26" s="53"/>
      <c r="F26" s="53"/>
      <c r="G26" s="53"/>
      <c r="H26" s="53"/>
      <c r="I26" s="53"/>
      <c r="J26" s="47">
        <f t="shared" ref="J26:J31" si="7">D26+E26+F26+G26+H26+I26</f>
        <v>0</v>
      </c>
      <c r="K26" s="21">
        <f t="shared" ref="K26:K31" si="8">C26+J26</f>
        <v>0</v>
      </c>
    </row>
    <row r="27" spans="1:11" s="12" customFormat="1" ht="12" customHeight="1" x14ac:dyDescent="0.2">
      <c r="A27" s="65" t="s">
        <v>256</v>
      </c>
      <c r="B27" s="104" t="s">
        <v>255</v>
      </c>
      <c r="C27" s="34"/>
      <c r="D27" s="34"/>
      <c r="E27" s="53"/>
      <c r="F27" s="53"/>
      <c r="G27" s="53"/>
      <c r="H27" s="53"/>
      <c r="I27" s="53"/>
      <c r="J27" s="47">
        <f t="shared" si="7"/>
        <v>0</v>
      </c>
      <c r="K27" s="21">
        <f t="shared" si="8"/>
        <v>0</v>
      </c>
    </row>
    <row r="28" spans="1:11" s="12" customFormat="1" ht="12" customHeight="1" x14ac:dyDescent="0.2">
      <c r="A28" s="65" t="s">
        <v>254</v>
      </c>
      <c r="B28" s="104" t="s">
        <v>253</v>
      </c>
      <c r="C28" s="34"/>
      <c r="D28" s="34"/>
      <c r="E28" s="53"/>
      <c r="F28" s="53"/>
      <c r="G28" s="53"/>
      <c r="H28" s="53"/>
      <c r="I28" s="53"/>
      <c r="J28" s="47">
        <f t="shared" si="7"/>
        <v>0</v>
      </c>
      <c r="K28" s="21">
        <f t="shared" si="8"/>
        <v>0</v>
      </c>
    </row>
    <row r="29" spans="1:11" s="12" customFormat="1" ht="12" customHeight="1" x14ac:dyDescent="0.2">
      <c r="A29" s="65" t="s">
        <v>252</v>
      </c>
      <c r="B29" s="104" t="s">
        <v>251</v>
      </c>
      <c r="C29" s="34"/>
      <c r="D29" s="34"/>
      <c r="E29" s="53"/>
      <c r="F29" s="53"/>
      <c r="G29" s="53"/>
      <c r="H29" s="53"/>
      <c r="I29" s="53"/>
      <c r="J29" s="47">
        <f t="shared" si="7"/>
        <v>0</v>
      </c>
      <c r="K29" s="21">
        <f t="shared" si="8"/>
        <v>0</v>
      </c>
    </row>
    <row r="30" spans="1:11" s="12" customFormat="1" ht="12" customHeight="1" x14ac:dyDescent="0.2">
      <c r="A30" s="65" t="s">
        <v>250</v>
      </c>
      <c r="B30" s="104" t="s">
        <v>249</v>
      </c>
      <c r="C30" s="34"/>
      <c r="D30" s="34"/>
      <c r="E30" s="53"/>
      <c r="F30" s="53"/>
      <c r="G30" s="53"/>
      <c r="H30" s="53"/>
      <c r="I30" s="53"/>
      <c r="J30" s="47">
        <f t="shared" si="7"/>
        <v>0</v>
      </c>
      <c r="K30" s="21">
        <f t="shared" si="8"/>
        <v>0</v>
      </c>
    </row>
    <row r="31" spans="1:11" s="12" customFormat="1" ht="12" customHeight="1" thickBot="1" x14ac:dyDescent="0.25">
      <c r="A31" s="68" t="s">
        <v>248</v>
      </c>
      <c r="B31" s="125" t="s">
        <v>247</v>
      </c>
      <c r="C31" s="31"/>
      <c r="D31" s="31"/>
      <c r="E31" s="117"/>
      <c r="F31" s="117"/>
      <c r="G31" s="117"/>
      <c r="H31" s="117"/>
      <c r="I31" s="117"/>
      <c r="J31" s="116">
        <f t="shared" si="7"/>
        <v>0</v>
      </c>
      <c r="K31" s="21">
        <f t="shared" si="8"/>
        <v>0</v>
      </c>
    </row>
    <row r="32" spans="1:11" s="12" customFormat="1" ht="12" customHeight="1" thickBot="1" x14ac:dyDescent="0.25">
      <c r="A32" s="9" t="s">
        <v>246</v>
      </c>
      <c r="B32" s="114" t="s">
        <v>245</v>
      </c>
      <c r="C32" s="44">
        <f t="shared" ref="C32:K32" si="9">+C33+C34+C35+C36+C37+C38+C39</f>
        <v>0</v>
      </c>
      <c r="D32" s="44">
        <f t="shared" si="9"/>
        <v>0</v>
      </c>
      <c r="E32" s="44">
        <f t="shared" si="9"/>
        <v>0</v>
      </c>
      <c r="F32" s="44">
        <f t="shared" si="9"/>
        <v>0</v>
      </c>
      <c r="G32" s="44">
        <f t="shared" si="9"/>
        <v>0</v>
      </c>
      <c r="H32" s="44">
        <f t="shared" si="9"/>
        <v>0</v>
      </c>
      <c r="I32" s="44">
        <f t="shared" si="9"/>
        <v>0</v>
      </c>
      <c r="J32" s="44">
        <f t="shared" si="9"/>
        <v>0</v>
      </c>
      <c r="K32" s="43">
        <f t="shared" si="9"/>
        <v>0</v>
      </c>
    </row>
    <row r="33" spans="1:11" s="12" customFormat="1" ht="12" customHeight="1" x14ac:dyDescent="0.2">
      <c r="A33" s="36" t="s">
        <v>54</v>
      </c>
      <c r="B33" s="106" t="s">
        <v>285</v>
      </c>
      <c r="C33" s="47"/>
      <c r="D33" s="47"/>
      <c r="E33" s="47"/>
      <c r="F33" s="47"/>
      <c r="G33" s="47"/>
      <c r="H33" s="47"/>
      <c r="I33" s="47"/>
      <c r="J33" s="47">
        <f t="shared" ref="J33:J39" si="10">D33+E33+F33+G33+H33+I33</f>
        <v>0</v>
      </c>
      <c r="K33" s="21">
        <f t="shared" ref="K33:K39" si="11">C33+J33</f>
        <v>0</v>
      </c>
    </row>
    <row r="34" spans="1:11" s="12" customFormat="1" ht="12" customHeight="1" x14ac:dyDescent="0.2">
      <c r="A34" s="65" t="s">
        <v>52</v>
      </c>
      <c r="B34" s="104" t="s">
        <v>243</v>
      </c>
      <c r="C34" s="34"/>
      <c r="D34" s="34"/>
      <c r="E34" s="53"/>
      <c r="F34" s="53"/>
      <c r="G34" s="53"/>
      <c r="H34" s="53"/>
      <c r="I34" s="53"/>
      <c r="J34" s="47">
        <f t="shared" si="10"/>
        <v>0</v>
      </c>
      <c r="K34" s="21">
        <f t="shared" si="11"/>
        <v>0</v>
      </c>
    </row>
    <row r="35" spans="1:11" s="12" customFormat="1" ht="12" customHeight="1" x14ac:dyDescent="0.2">
      <c r="A35" s="65" t="s">
        <v>50</v>
      </c>
      <c r="B35" s="104" t="s">
        <v>242</v>
      </c>
      <c r="C35" s="34"/>
      <c r="D35" s="34"/>
      <c r="E35" s="53"/>
      <c r="F35" s="53"/>
      <c r="G35" s="53"/>
      <c r="H35" s="53"/>
      <c r="I35" s="53"/>
      <c r="J35" s="47">
        <f t="shared" si="10"/>
        <v>0</v>
      </c>
      <c r="K35" s="21">
        <f t="shared" si="11"/>
        <v>0</v>
      </c>
    </row>
    <row r="36" spans="1:11" s="12" customFormat="1" ht="12" customHeight="1" x14ac:dyDescent="0.2">
      <c r="A36" s="65" t="s">
        <v>241</v>
      </c>
      <c r="B36" s="104" t="s">
        <v>240</v>
      </c>
      <c r="C36" s="34"/>
      <c r="D36" s="34"/>
      <c r="E36" s="53"/>
      <c r="F36" s="53"/>
      <c r="G36" s="53"/>
      <c r="H36" s="53"/>
      <c r="I36" s="53"/>
      <c r="J36" s="47">
        <f t="shared" si="10"/>
        <v>0</v>
      </c>
      <c r="K36" s="21">
        <f t="shared" si="11"/>
        <v>0</v>
      </c>
    </row>
    <row r="37" spans="1:11" s="12" customFormat="1" ht="12" customHeight="1" x14ac:dyDescent="0.2">
      <c r="A37" s="65" t="s">
        <v>239</v>
      </c>
      <c r="B37" s="104" t="s">
        <v>238</v>
      </c>
      <c r="C37" s="34"/>
      <c r="D37" s="34"/>
      <c r="E37" s="53"/>
      <c r="F37" s="53"/>
      <c r="G37" s="53"/>
      <c r="H37" s="53"/>
      <c r="I37" s="53"/>
      <c r="J37" s="47">
        <f t="shared" si="10"/>
        <v>0</v>
      </c>
      <c r="K37" s="21">
        <f t="shared" si="11"/>
        <v>0</v>
      </c>
    </row>
    <row r="38" spans="1:11" s="12" customFormat="1" ht="12" customHeight="1" x14ac:dyDescent="0.2">
      <c r="A38" s="65" t="s">
        <v>237</v>
      </c>
      <c r="B38" s="104" t="s">
        <v>236</v>
      </c>
      <c r="C38" s="34"/>
      <c r="D38" s="34"/>
      <c r="E38" s="53"/>
      <c r="F38" s="53"/>
      <c r="G38" s="53"/>
      <c r="H38" s="53"/>
      <c r="I38" s="53"/>
      <c r="J38" s="47">
        <f t="shared" si="10"/>
        <v>0</v>
      </c>
      <c r="K38" s="21">
        <f t="shared" si="11"/>
        <v>0</v>
      </c>
    </row>
    <row r="39" spans="1:11" s="12" customFormat="1" ht="12" customHeight="1" thickBot="1" x14ac:dyDescent="0.25">
      <c r="A39" s="68" t="s">
        <v>235</v>
      </c>
      <c r="B39" s="125" t="s">
        <v>234</v>
      </c>
      <c r="C39" s="31"/>
      <c r="D39" s="31"/>
      <c r="E39" s="117"/>
      <c r="F39" s="117"/>
      <c r="G39" s="117"/>
      <c r="H39" s="117"/>
      <c r="I39" s="117"/>
      <c r="J39" s="116">
        <f t="shared" si="10"/>
        <v>0</v>
      </c>
      <c r="K39" s="21">
        <f t="shared" si="11"/>
        <v>0</v>
      </c>
    </row>
    <row r="40" spans="1:11" s="12" customFormat="1" ht="12" customHeight="1" thickBot="1" x14ac:dyDescent="0.25">
      <c r="A40" s="9" t="s">
        <v>48</v>
      </c>
      <c r="B40" s="114" t="s">
        <v>233</v>
      </c>
      <c r="C40" s="7">
        <f t="shared" ref="C40:K40" si="12">SUM(C41:C51)</f>
        <v>0</v>
      </c>
      <c r="D40" s="7">
        <f t="shared" si="12"/>
        <v>0</v>
      </c>
      <c r="E40" s="7">
        <f t="shared" si="12"/>
        <v>0</v>
      </c>
      <c r="F40" s="7">
        <f t="shared" si="12"/>
        <v>0</v>
      </c>
      <c r="G40" s="7">
        <f t="shared" si="12"/>
        <v>0</v>
      </c>
      <c r="H40" s="7">
        <f t="shared" si="12"/>
        <v>0</v>
      </c>
      <c r="I40" s="7">
        <f t="shared" si="12"/>
        <v>0</v>
      </c>
      <c r="J40" s="7">
        <f t="shared" si="12"/>
        <v>0</v>
      </c>
      <c r="K40" s="6">
        <f t="shared" si="12"/>
        <v>0</v>
      </c>
    </row>
    <row r="41" spans="1:11" s="12" customFormat="1" ht="12" customHeight="1" x14ac:dyDescent="0.2">
      <c r="A41" s="36" t="s">
        <v>46</v>
      </c>
      <c r="B41" s="106" t="s">
        <v>232</v>
      </c>
      <c r="C41" s="53"/>
      <c r="D41" s="53"/>
      <c r="E41" s="53"/>
      <c r="F41" s="53"/>
      <c r="G41" s="53"/>
      <c r="H41" s="53"/>
      <c r="I41" s="53"/>
      <c r="J41" s="47">
        <f t="shared" ref="J41:J51" si="13">D41+E41+F41+G41+H41+I41</f>
        <v>0</v>
      </c>
      <c r="K41" s="21">
        <f t="shared" ref="K41:K51" si="14">C41+J41</f>
        <v>0</v>
      </c>
    </row>
    <row r="42" spans="1:11" s="12" customFormat="1" ht="12" customHeight="1" x14ac:dyDescent="0.2">
      <c r="A42" s="65" t="s">
        <v>44</v>
      </c>
      <c r="B42" s="104" t="s">
        <v>231</v>
      </c>
      <c r="C42" s="34"/>
      <c r="D42" s="34"/>
      <c r="E42" s="53"/>
      <c r="F42" s="53"/>
      <c r="G42" s="53"/>
      <c r="H42" s="53"/>
      <c r="I42" s="53"/>
      <c r="J42" s="47">
        <f t="shared" si="13"/>
        <v>0</v>
      </c>
      <c r="K42" s="21">
        <f t="shared" si="14"/>
        <v>0</v>
      </c>
    </row>
    <row r="43" spans="1:11" s="12" customFormat="1" ht="12" customHeight="1" x14ac:dyDescent="0.2">
      <c r="A43" s="65" t="s">
        <v>42</v>
      </c>
      <c r="B43" s="104" t="s">
        <v>230</v>
      </c>
      <c r="C43" s="34"/>
      <c r="D43" s="34"/>
      <c r="E43" s="53"/>
      <c r="F43" s="53"/>
      <c r="G43" s="53"/>
      <c r="H43" s="53"/>
      <c r="I43" s="53"/>
      <c r="J43" s="47">
        <f t="shared" si="13"/>
        <v>0</v>
      </c>
      <c r="K43" s="21">
        <f t="shared" si="14"/>
        <v>0</v>
      </c>
    </row>
    <row r="44" spans="1:11" s="12" customFormat="1" ht="12" customHeight="1" x14ac:dyDescent="0.2">
      <c r="A44" s="65" t="s">
        <v>40</v>
      </c>
      <c r="B44" s="104" t="s">
        <v>229</v>
      </c>
      <c r="C44" s="34"/>
      <c r="D44" s="34"/>
      <c r="E44" s="53"/>
      <c r="F44" s="53"/>
      <c r="G44" s="53"/>
      <c r="H44" s="53"/>
      <c r="I44" s="53"/>
      <c r="J44" s="47">
        <f t="shared" si="13"/>
        <v>0</v>
      </c>
      <c r="K44" s="21">
        <f t="shared" si="14"/>
        <v>0</v>
      </c>
    </row>
    <row r="45" spans="1:11" s="12" customFormat="1" ht="12" customHeight="1" x14ac:dyDescent="0.2">
      <c r="A45" s="65" t="s">
        <v>38</v>
      </c>
      <c r="B45" s="104" t="s">
        <v>228</v>
      </c>
      <c r="C45" s="34"/>
      <c r="D45" s="34"/>
      <c r="E45" s="53"/>
      <c r="F45" s="53"/>
      <c r="G45" s="53"/>
      <c r="H45" s="53"/>
      <c r="I45" s="53"/>
      <c r="J45" s="47">
        <f t="shared" si="13"/>
        <v>0</v>
      </c>
      <c r="K45" s="21">
        <f t="shared" si="14"/>
        <v>0</v>
      </c>
    </row>
    <row r="46" spans="1:11" s="12" customFormat="1" ht="12" customHeight="1" x14ac:dyDescent="0.2">
      <c r="A46" s="65" t="s">
        <v>36</v>
      </c>
      <c r="B46" s="104" t="s">
        <v>227</v>
      </c>
      <c r="C46" s="34"/>
      <c r="D46" s="34"/>
      <c r="E46" s="53"/>
      <c r="F46" s="53"/>
      <c r="G46" s="53"/>
      <c r="H46" s="53"/>
      <c r="I46" s="53"/>
      <c r="J46" s="47">
        <f t="shared" si="13"/>
        <v>0</v>
      </c>
      <c r="K46" s="21">
        <f t="shared" si="14"/>
        <v>0</v>
      </c>
    </row>
    <row r="47" spans="1:11" s="12" customFormat="1" ht="12" customHeight="1" x14ac:dyDescent="0.2">
      <c r="A47" s="65" t="s">
        <v>226</v>
      </c>
      <c r="B47" s="104" t="s">
        <v>225</v>
      </c>
      <c r="C47" s="34"/>
      <c r="D47" s="34"/>
      <c r="E47" s="53"/>
      <c r="F47" s="53"/>
      <c r="G47" s="53"/>
      <c r="H47" s="53"/>
      <c r="I47" s="53"/>
      <c r="J47" s="47">
        <f t="shared" si="13"/>
        <v>0</v>
      </c>
      <c r="K47" s="21">
        <f t="shared" si="14"/>
        <v>0</v>
      </c>
    </row>
    <row r="48" spans="1:11" s="12" customFormat="1" ht="12" customHeight="1" x14ac:dyDescent="0.2">
      <c r="A48" s="65" t="s">
        <v>224</v>
      </c>
      <c r="B48" s="104" t="s">
        <v>223</v>
      </c>
      <c r="C48" s="34"/>
      <c r="D48" s="34"/>
      <c r="E48" s="53"/>
      <c r="F48" s="53"/>
      <c r="G48" s="53"/>
      <c r="H48" s="53"/>
      <c r="I48" s="53"/>
      <c r="J48" s="47">
        <f t="shared" si="13"/>
        <v>0</v>
      </c>
      <c r="K48" s="21">
        <f t="shared" si="14"/>
        <v>0</v>
      </c>
    </row>
    <row r="49" spans="1:11" s="12" customFormat="1" ht="12" customHeight="1" x14ac:dyDescent="0.2">
      <c r="A49" s="65" t="s">
        <v>222</v>
      </c>
      <c r="B49" s="104" t="s">
        <v>221</v>
      </c>
      <c r="C49" s="102"/>
      <c r="D49" s="102"/>
      <c r="E49" s="123"/>
      <c r="F49" s="123"/>
      <c r="G49" s="123"/>
      <c r="H49" s="123"/>
      <c r="I49" s="123"/>
      <c r="J49" s="122">
        <f t="shared" si="13"/>
        <v>0</v>
      </c>
      <c r="K49" s="21">
        <f t="shared" si="14"/>
        <v>0</v>
      </c>
    </row>
    <row r="50" spans="1:11" s="12" customFormat="1" ht="12" customHeight="1" x14ac:dyDescent="0.2">
      <c r="A50" s="68" t="s">
        <v>220</v>
      </c>
      <c r="B50" s="125" t="s">
        <v>219</v>
      </c>
      <c r="C50" s="121"/>
      <c r="D50" s="121"/>
      <c r="E50" s="120"/>
      <c r="F50" s="120"/>
      <c r="G50" s="120"/>
      <c r="H50" s="120"/>
      <c r="I50" s="120"/>
      <c r="J50" s="119">
        <f t="shared" si="13"/>
        <v>0</v>
      </c>
      <c r="K50" s="21">
        <f t="shared" si="14"/>
        <v>0</v>
      </c>
    </row>
    <row r="51" spans="1:11" s="12" customFormat="1" ht="12" customHeight="1" thickBot="1" x14ac:dyDescent="0.25">
      <c r="A51" s="64" t="s">
        <v>218</v>
      </c>
      <c r="B51" s="124" t="s">
        <v>217</v>
      </c>
      <c r="C51" s="111"/>
      <c r="D51" s="111"/>
      <c r="E51" s="111"/>
      <c r="F51" s="111"/>
      <c r="G51" s="111"/>
      <c r="H51" s="111"/>
      <c r="I51" s="111"/>
      <c r="J51" s="110">
        <f t="shared" si="13"/>
        <v>0</v>
      </c>
      <c r="K51" s="60">
        <f t="shared" si="14"/>
        <v>0</v>
      </c>
    </row>
    <row r="52" spans="1:11" s="12" customFormat="1" ht="12" customHeight="1" thickBot="1" x14ac:dyDescent="0.25">
      <c r="A52" s="9" t="s">
        <v>34</v>
      </c>
      <c r="B52" s="114" t="s">
        <v>216</v>
      </c>
      <c r="C52" s="7">
        <f t="shared" ref="C52:K52" si="15">SUM(C53:C57)</f>
        <v>0</v>
      </c>
      <c r="D52" s="7">
        <f t="shared" si="15"/>
        <v>0</v>
      </c>
      <c r="E52" s="7">
        <f t="shared" si="15"/>
        <v>0</v>
      </c>
      <c r="F52" s="7">
        <f t="shared" si="15"/>
        <v>0</v>
      </c>
      <c r="G52" s="7">
        <f t="shared" si="15"/>
        <v>0</v>
      </c>
      <c r="H52" s="7">
        <f t="shared" si="15"/>
        <v>0</v>
      </c>
      <c r="I52" s="7">
        <f t="shared" si="15"/>
        <v>0</v>
      </c>
      <c r="J52" s="7">
        <f t="shared" si="15"/>
        <v>0</v>
      </c>
      <c r="K52" s="6">
        <f t="shared" si="15"/>
        <v>0</v>
      </c>
    </row>
    <row r="53" spans="1:11" s="12" customFormat="1" ht="12" customHeight="1" x14ac:dyDescent="0.2">
      <c r="A53" s="36" t="s">
        <v>32</v>
      </c>
      <c r="B53" s="106" t="s">
        <v>215</v>
      </c>
      <c r="C53" s="123"/>
      <c r="D53" s="123"/>
      <c r="E53" s="123"/>
      <c r="F53" s="123"/>
      <c r="G53" s="123"/>
      <c r="H53" s="123"/>
      <c r="I53" s="123"/>
      <c r="J53" s="122">
        <f>D53+E53+F53+G53+H53+I53</f>
        <v>0</v>
      </c>
      <c r="K53" s="118">
        <f>C53+J53</f>
        <v>0</v>
      </c>
    </row>
    <row r="54" spans="1:11" s="12" customFormat="1" ht="12" customHeight="1" x14ac:dyDescent="0.2">
      <c r="A54" s="65" t="s">
        <v>30</v>
      </c>
      <c r="B54" s="104" t="s">
        <v>214</v>
      </c>
      <c r="C54" s="102"/>
      <c r="D54" s="102"/>
      <c r="E54" s="123"/>
      <c r="F54" s="123"/>
      <c r="G54" s="123"/>
      <c r="H54" s="123"/>
      <c r="I54" s="123"/>
      <c r="J54" s="122">
        <f>D54+E54+F54+G54+H54+I54</f>
        <v>0</v>
      </c>
      <c r="K54" s="118">
        <f>C54+J54</f>
        <v>0</v>
      </c>
    </row>
    <row r="55" spans="1:11" s="12" customFormat="1" ht="12" customHeight="1" x14ac:dyDescent="0.2">
      <c r="A55" s="65" t="s">
        <v>28</v>
      </c>
      <c r="B55" s="104" t="s">
        <v>213</v>
      </c>
      <c r="C55" s="102"/>
      <c r="D55" s="102"/>
      <c r="E55" s="123"/>
      <c r="F55" s="123"/>
      <c r="G55" s="123"/>
      <c r="H55" s="123"/>
      <c r="I55" s="123"/>
      <c r="J55" s="122">
        <f>D55+E55+F55+G55+H55+I55</f>
        <v>0</v>
      </c>
      <c r="K55" s="118">
        <f>C55+J55</f>
        <v>0</v>
      </c>
    </row>
    <row r="56" spans="1:11" s="12" customFormat="1" ht="12" customHeight="1" x14ac:dyDescent="0.2">
      <c r="A56" s="65" t="s">
        <v>26</v>
      </c>
      <c r="B56" s="104" t="s">
        <v>212</v>
      </c>
      <c r="C56" s="102"/>
      <c r="D56" s="102"/>
      <c r="E56" s="123"/>
      <c r="F56" s="123"/>
      <c r="G56" s="123"/>
      <c r="H56" s="123"/>
      <c r="I56" s="123"/>
      <c r="J56" s="122">
        <f>D56+E56+F56+G56+H56+I56</f>
        <v>0</v>
      </c>
      <c r="K56" s="118">
        <f>C56+J56</f>
        <v>0</v>
      </c>
    </row>
    <row r="57" spans="1:11" s="12" customFormat="1" ht="12" customHeight="1" thickBot="1" x14ac:dyDescent="0.25">
      <c r="A57" s="68" t="s">
        <v>211</v>
      </c>
      <c r="B57" s="52" t="s">
        <v>210</v>
      </c>
      <c r="C57" s="121"/>
      <c r="D57" s="121"/>
      <c r="E57" s="120"/>
      <c r="F57" s="120"/>
      <c r="G57" s="120"/>
      <c r="H57" s="120"/>
      <c r="I57" s="120"/>
      <c r="J57" s="119">
        <f>D57+E57+F57+G57+H57+I57</f>
        <v>0</v>
      </c>
      <c r="K57" s="118">
        <f>C57+J57</f>
        <v>0</v>
      </c>
    </row>
    <row r="58" spans="1:11" s="12" customFormat="1" ht="12" customHeight="1" thickBot="1" x14ac:dyDescent="0.25">
      <c r="A58" s="9" t="s">
        <v>208</v>
      </c>
      <c r="B58" s="114" t="s">
        <v>207</v>
      </c>
      <c r="C58" s="7">
        <f t="shared" ref="C58:K58" si="16">SUM(C59:C61)</f>
        <v>0</v>
      </c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7">
        <f t="shared" si="16"/>
        <v>0</v>
      </c>
      <c r="K58" s="6">
        <f t="shared" si="16"/>
        <v>0</v>
      </c>
    </row>
    <row r="59" spans="1:11" s="12" customFormat="1" ht="12" customHeight="1" x14ac:dyDescent="0.2">
      <c r="A59" s="36" t="s">
        <v>22</v>
      </c>
      <c r="B59" s="106" t="s">
        <v>206</v>
      </c>
      <c r="C59" s="53"/>
      <c r="D59" s="53"/>
      <c r="E59" s="53"/>
      <c r="F59" s="53"/>
      <c r="G59" s="53"/>
      <c r="H59" s="53"/>
      <c r="I59" s="53"/>
      <c r="J59" s="47">
        <f>D59+E59+F59+G59+H59+I59</f>
        <v>0</v>
      </c>
      <c r="K59" s="21">
        <f>C59+J59</f>
        <v>0</v>
      </c>
    </row>
    <row r="60" spans="1:11" s="12" customFormat="1" ht="12" customHeight="1" x14ac:dyDescent="0.2">
      <c r="A60" s="65" t="s">
        <v>20</v>
      </c>
      <c r="B60" s="104" t="s">
        <v>205</v>
      </c>
      <c r="C60" s="34"/>
      <c r="D60" s="34"/>
      <c r="E60" s="53"/>
      <c r="F60" s="53"/>
      <c r="G60" s="53"/>
      <c r="H60" s="53"/>
      <c r="I60" s="53"/>
      <c r="J60" s="47">
        <f>D60+E60+F60+G60+H60+I60</f>
        <v>0</v>
      </c>
      <c r="K60" s="21">
        <f>C60+J60</f>
        <v>0</v>
      </c>
    </row>
    <row r="61" spans="1:11" s="12" customFormat="1" ht="12" customHeight="1" x14ac:dyDescent="0.2">
      <c r="A61" s="65" t="s">
        <v>18</v>
      </c>
      <c r="B61" s="104" t="s">
        <v>204</v>
      </c>
      <c r="C61" s="34"/>
      <c r="D61" s="34"/>
      <c r="E61" s="53"/>
      <c r="F61" s="53"/>
      <c r="G61" s="53"/>
      <c r="H61" s="53"/>
      <c r="I61" s="53"/>
      <c r="J61" s="47">
        <f>D61+E61+F61+G61+H61+I61</f>
        <v>0</v>
      </c>
      <c r="K61" s="21">
        <f>C61+J61</f>
        <v>0</v>
      </c>
    </row>
    <row r="62" spans="1:11" s="12" customFormat="1" ht="12" customHeight="1" thickBot="1" x14ac:dyDescent="0.25">
      <c r="A62" s="68" t="s">
        <v>16</v>
      </c>
      <c r="B62" s="52" t="s">
        <v>203</v>
      </c>
      <c r="C62" s="31"/>
      <c r="D62" s="31"/>
      <c r="E62" s="117"/>
      <c r="F62" s="117"/>
      <c r="G62" s="117"/>
      <c r="H62" s="117"/>
      <c r="I62" s="117"/>
      <c r="J62" s="116">
        <f>D62+E62+F62+G62+H62+I62</f>
        <v>0</v>
      </c>
      <c r="K62" s="21">
        <f>C62+J62</f>
        <v>0</v>
      </c>
    </row>
    <row r="63" spans="1:11" s="12" customFormat="1" ht="12" customHeight="1" thickBot="1" x14ac:dyDescent="0.25">
      <c r="A63" s="9" t="s">
        <v>12</v>
      </c>
      <c r="B63" s="97" t="s">
        <v>202</v>
      </c>
      <c r="C63" s="7">
        <f t="shared" ref="C63:K63" si="17">SUM(C64:C66)</f>
        <v>0</v>
      </c>
      <c r="D63" s="7">
        <f t="shared" si="17"/>
        <v>0</v>
      </c>
      <c r="E63" s="7">
        <f t="shared" si="17"/>
        <v>0</v>
      </c>
      <c r="F63" s="7">
        <f t="shared" si="17"/>
        <v>0</v>
      </c>
      <c r="G63" s="7">
        <f t="shared" si="17"/>
        <v>0</v>
      </c>
      <c r="H63" s="7">
        <f t="shared" si="17"/>
        <v>0</v>
      </c>
      <c r="I63" s="7">
        <f t="shared" si="17"/>
        <v>0</v>
      </c>
      <c r="J63" s="7">
        <f t="shared" si="17"/>
        <v>0</v>
      </c>
      <c r="K63" s="6">
        <f t="shared" si="17"/>
        <v>0</v>
      </c>
    </row>
    <row r="64" spans="1:11" s="12" customFormat="1" ht="12" customHeight="1" x14ac:dyDescent="0.2">
      <c r="A64" s="36" t="s">
        <v>201</v>
      </c>
      <c r="B64" s="106" t="s">
        <v>200</v>
      </c>
      <c r="C64" s="102"/>
      <c r="D64" s="102"/>
      <c r="E64" s="102"/>
      <c r="F64" s="102"/>
      <c r="G64" s="102"/>
      <c r="H64" s="102"/>
      <c r="I64" s="102"/>
      <c r="J64" s="101">
        <f>D64+E64+F64+G64+H64+I64</f>
        <v>0</v>
      </c>
      <c r="K64" s="100">
        <f>C64+J64</f>
        <v>0</v>
      </c>
    </row>
    <row r="65" spans="1:11" s="12" customFormat="1" ht="12" customHeight="1" x14ac:dyDescent="0.2">
      <c r="A65" s="65" t="s">
        <v>199</v>
      </c>
      <c r="B65" s="104" t="s">
        <v>198</v>
      </c>
      <c r="C65" s="102"/>
      <c r="D65" s="102"/>
      <c r="E65" s="102"/>
      <c r="F65" s="102"/>
      <c r="G65" s="102"/>
      <c r="H65" s="102"/>
      <c r="I65" s="102"/>
      <c r="J65" s="101">
        <f>D65+E65+F65+G65+H65+I65</f>
        <v>0</v>
      </c>
      <c r="K65" s="100">
        <f>C65+J65</f>
        <v>0</v>
      </c>
    </row>
    <row r="66" spans="1:11" s="12" customFormat="1" ht="12" customHeight="1" x14ac:dyDescent="0.2">
      <c r="A66" s="65" t="s">
        <v>197</v>
      </c>
      <c r="B66" s="104" t="s">
        <v>196</v>
      </c>
      <c r="C66" s="102"/>
      <c r="D66" s="102"/>
      <c r="E66" s="102"/>
      <c r="F66" s="102"/>
      <c r="G66" s="102"/>
      <c r="H66" s="102"/>
      <c r="I66" s="102"/>
      <c r="J66" s="101">
        <f>D66+E66+F66+G66+H66+I66</f>
        <v>0</v>
      </c>
      <c r="K66" s="100">
        <f>C66+J66</f>
        <v>0</v>
      </c>
    </row>
    <row r="67" spans="1:11" s="12" customFormat="1" ht="12" customHeight="1" thickBot="1" x14ac:dyDescent="0.25">
      <c r="A67" s="68" t="s">
        <v>195</v>
      </c>
      <c r="B67" s="52" t="s">
        <v>194</v>
      </c>
      <c r="C67" s="102"/>
      <c r="D67" s="102"/>
      <c r="E67" s="102"/>
      <c r="F67" s="102"/>
      <c r="G67" s="102"/>
      <c r="H67" s="102"/>
      <c r="I67" s="102"/>
      <c r="J67" s="101">
        <f>D67+E67+F67+G67+H67+I67</f>
        <v>0</v>
      </c>
      <c r="K67" s="100">
        <f>C67+J67</f>
        <v>0</v>
      </c>
    </row>
    <row r="68" spans="1:11" s="12" customFormat="1" ht="12" customHeight="1" thickBot="1" x14ac:dyDescent="0.25">
      <c r="A68" s="115" t="s">
        <v>193</v>
      </c>
      <c r="B68" s="114" t="s">
        <v>192</v>
      </c>
      <c r="C68" s="44">
        <f t="shared" ref="C68:K68" si="18">+C11+C18+C25+C32+C40+C52+C58+C63</f>
        <v>0</v>
      </c>
      <c r="D68" s="44">
        <f t="shared" si="18"/>
        <v>0</v>
      </c>
      <c r="E68" s="44">
        <f t="shared" si="18"/>
        <v>0</v>
      </c>
      <c r="F68" s="44">
        <f t="shared" si="18"/>
        <v>0</v>
      </c>
      <c r="G68" s="44">
        <f t="shared" si="18"/>
        <v>0</v>
      </c>
      <c r="H68" s="44">
        <f t="shared" si="18"/>
        <v>0</v>
      </c>
      <c r="I68" s="44">
        <f t="shared" si="18"/>
        <v>0</v>
      </c>
      <c r="J68" s="44">
        <f t="shared" si="18"/>
        <v>0</v>
      </c>
      <c r="K68" s="43">
        <f t="shared" si="18"/>
        <v>0</v>
      </c>
    </row>
    <row r="69" spans="1:11" s="12" customFormat="1" ht="12" customHeight="1" thickBot="1" x14ac:dyDescent="0.25">
      <c r="A69" s="98" t="s">
        <v>191</v>
      </c>
      <c r="B69" s="97" t="s">
        <v>190</v>
      </c>
      <c r="C69" s="7">
        <f t="shared" ref="C69:K69" si="19">SUM(C70:C72)</f>
        <v>0</v>
      </c>
      <c r="D69" s="7">
        <f t="shared" si="19"/>
        <v>0</v>
      </c>
      <c r="E69" s="7">
        <f t="shared" si="19"/>
        <v>0</v>
      </c>
      <c r="F69" s="7">
        <f t="shared" si="19"/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7">
        <f t="shared" si="19"/>
        <v>0</v>
      </c>
      <c r="K69" s="6">
        <f t="shared" si="19"/>
        <v>0</v>
      </c>
    </row>
    <row r="70" spans="1:11" s="12" customFormat="1" ht="12" customHeight="1" x14ac:dyDescent="0.2">
      <c r="A70" s="36" t="s">
        <v>189</v>
      </c>
      <c r="B70" s="106" t="s">
        <v>188</v>
      </c>
      <c r="C70" s="102"/>
      <c r="D70" s="102"/>
      <c r="E70" s="102"/>
      <c r="F70" s="102"/>
      <c r="G70" s="102"/>
      <c r="H70" s="102"/>
      <c r="I70" s="102"/>
      <c r="J70" s="101">
        <f>D70+E70+F70+G70+H70+I70</f>
        <v>0</v>
      </c>
      <c r="K70" s="100">
        <f>C70+J70</f>
        <v>0</v>
      </c>
    </row>
    <row r="71" spans="1:11" s="12" customFormat="1" ht="12" customHeight="1" x14ac:dyDescent="0.2">
      <c r="A71" s="65" t="s">
        <v>187</v>
      </c>
      <c r="B71" s="104" t="s">
        <v>186</v>
      </c>
      <c r="C71" s="102"/>
      <c r="D71" s="102"/>
      <c r="E71" s="102"/>
      <c r="F71" s="102"/>
      <c r="G71" s="102"/>
      <c r="H71" s="102"/>
      <c r="I71" s="102"/>
      <c r="J71" s="101">
        <f>D71+E71+F71+G71+H71+I71</f>
        <v>0</v>
      </c>
      <c r="K71" s="100">
        <f>C71+J71</f>
        <v>0</v>
      </c>
    </row>
    <row r="72" spans="1:11" s="12" customFormat="1" ht="12" customHeight="1" thickBot="1" x14ac:dyDescent="0.25">
      <c r="A72" s="64" t="s">
        <v>185</v>
      </c>
      <c r="B72" s="112" t="s">
        <v>184</v>
      </c>
      <c r="C72" s="111"/>
      <c r="D72" s="111"/>
      <c r="E72" s="111"/>
      <c r="F72" s="111"/>
      <c r="G72" s="111"/>
      <c r="H72" s="111"/>
      <c r="I72" s="111"/>
      <c r="J72" s="110">
        <f>D72+E72+F72+G72+H72+I72</f>
        <v>0</v>
      </c>
      <c r="K72" s="109">
        <f>C72+J72</f>
        <v>0</v>
      </c>
    </row>
    <row r="73" spans="1:11" s="12" customFormat="1" ht="12" customHeight="1" thickBot="1" x14ac:dyDescent="0.25">
      <c r="A73" s="98" t="s">
        <v>183</v>
      </c>
      <c r="B73" s="97" t="s">
        <v>182</v>
      </c>
      <c r="C73" s="7">
        <f t="shared" ref="C73:K73" si="20">SUM(C74:C77)</f>
        <v>0</v>
      </c>
      <c r="D73" s="7">
        <f t="shared" si="20"/>
        <v>0</v>
      </c>
      <c r="E73" s="7">
        <f t="shared" si="20"/>
        <v>0</v>
      </c>
      <c r="F73" s="7">
        <f t="shared" si="20"/>
        <v>0</v>
      </c>
      <c r="G73" s="7">
        <f t="shared" si="20"/>
        <v>0</v>
      </c>
      <c r="H73" s="7">
        <f t="shared" si="20"/>
        <v>0</v>
      </c>
      <c r="I73" s="7">
        <f t="shared" si="20"/>
        <v>0</v>
      </c>
      <c r="J73" s="7">
        <f t="shared" si="20"/>
        <v>0</v>
      </c>
      <c r="K73" s="6">
        <f t="shared" si="20"/>
        <v>0</v>
      </c>
    </row>
    <row r="74" spans="1:11" s="12" customFormat="1" ht="12" customHeight="1" x14ac:dyDescent="0.2">
      <c r="A74" s="36" t="s">
        <v>181</v>
      </c>
      <c r="B74" s="106" t="s">
        <v>180</v>
      </c>
      <c r="C74" s="102"/>
      <c r="D74" s="102"/>
      <c r="E74" s="102"/>
      <c r="F74" s="102"/>
      <c r="G74" s="102"/>
      <c r="H74" s="102"/>
      <c r="I74" s="102"/>
      <c r="J74" s="101">
        <f>D74+E74+F74+G74+H74+I74</f>
        <v>0</v>
      </c>
      <c r="K74" s="100">
        <f>C74+J74</f>
        <v>0</v>
      </c>
    </row>
    <row r="75" spans="1:11" s="12" customFormat="1" ht="12" customHeight="1" x14ac:dyDescent="0.2">
      <c r="A75" s="65" t="s">
        <v>179</v>
      </c>
      <c r="B75" s="106" t="s">
        <v>178</v>
      </c>
      <c r="C75" s="102"/>
      <c r="D75" s="102"/>
      <c r="E75" s="102"/>
      <c r="F75" s="102"/>
      <c r="G75" s="102"/>
      <c r="H75" s="102"/>
      <c r="I75" s="102"/>
      <c r="J75" s="101">
        <f>D75+E75+F75+G75+H75+I75</f>
        <v>0</v>
      </c>
      <c r="K75" s="100">
        <f>C75+J75</f>
        <v>0</v>
      </c>
    </row>
    <row r="76" spans="1:11" s="12" customFormat="1" ht="12" customHeight="1" x14ac:dyDescent="0.2">
      <c r="A76" s="65" t="s">
        <v>177</v>
      </c>
      <c r="B76" s="106" t="s">
        <v>176</v>
      </c>
      <c r="C76" s="102"/>
      <c r="D76" s="102"/>
      <c r="E76" s="102"/>
      <c r="F76" s="102"/>
      <c r="G76" s="102"/>
      <c r="H76" s="102"/>
      <c r="I76" s="102"/>
      <c r="J76" s="101">
        <f>D76+E76+F76+G76+H76+I76</f>
        <v>0</v>
      </c>
      <c r="K76" s="100">
        <f>C76+J76</f>
        <v>0</v>
      </c>
    </row>
    <row r="77" spans="1:11" s="12" customFormat="1" ht="12" customHeight="1" thickBot="1" x14ac:dyDescent="0.25">
      <c r="A77" s="68" t="s">
        <v>175</v>
      </c>
      <c r="B77" s="108" t="s">
        <v>174</v>
      </c>
      <c r="C77" s="102"/>
      <c r="D77" s="102"/>
      <c r="E77" s="102"/>
      <c r="F77" s="102"/>
      <c r="G77" s="102"/>
      <c r="H77" s="102"/>
      <c r="I77" s="102"/>
      <c r="J77" s="101">
        <f>D77+E77+F77+G77+H77+I77</f>
        <v>0</v>
      </c>
      <c r="K77" s="100">
        <f>C77+J77</f>
        <v>0</v>
      </c>
    </row>
    <row r="78" spans="1:11" s="12" customFormat="1" ht="12" customHeight="1" thickBot="1" x14ac:dyDescent="0.25">
      <c r="A78" s="98" t="s">
        <v>173</v>
      </c>
      <c r="B78" s="97" t="s">
        <v>172</v>
      </c>
      <c r="C78" s="7">
        <f t="shared" ref="C78:K78" si="21">SUM(C79:C80)</f>
        <v>0</v>
      </c>
      <c r="D78" s="7">
        <f t="shared" si="21"/>
        <v>0</v>
      </c>
      <c r="E78" s="7">
        <f t="shared" si="21"/>
        <v>0</v>
      </c>
      <c r="F78" s="7">
        <f t="shared" si="21"/>
        <v>0</v>
      </c>
      <c r="G78" s="7">
        <f t="shared" si="21"/>
        <v>0</v>
      </c>
      <c r="H78" s="7">
        <f t="shared" si="21"/>
        <v>0</v>
      </c>
      <c r="I78" s="7">
        <f t="shared" si="21"/>
        <v>0</v>
      </c>
      <c r="J78" s="7">
        <f t="shared" si="21"/>
        <v>0</v>
      </c>
      <c r="K78" s="6">
        <f t="shared" si="21"/>
        <v>0</v>
      </c>
    </row>
    <row r="79" spans="1:11" s="12" customFormat="1" ht="12" customHeight="1" x14ac:dyDescent="0.2">
      <c r="A79" s="36" t="s">
        <v>171</v>
      </c>
      <c r="B79" s="106" t="s">
        <v>170</v>
      </c>
      <c r="C79" s="102"/>
      <c r="D79" s="102"/>
      <c r="E79" s="102"/>
      <c r="F79" s="102"/>
      <c r="G79" s="102"/>
      <c r="H79" s="102"/>
      <c r="I79" s="102"/>
      <c r="J79" s="101">
        <f>D79+E79+F79+G79+H79+I79</f>
        <v>0</v>
      </c>
      <c r="K79" s="100">
        <f>C79+J79</f>
        <v>0</v>
      </c>
    </row>
    <row r="80" spans="1:11" s="12" customFormat="1" ht="12" customHeight="1" thickBot="1" x14ac:dyDescent="0.25">
      <c r="A80" s="68" t="s">
        <v>169</v>
      </c>
      <c r="B80" s="52" t="s">
        <v>168</v>
      </c>
      <c r="C80" s="102"/>
      <c r="D80" s="102"/>
      <c r="E80" s="102"/>
      <c r="F80" s="102"/>
      <c r="G80" s="102"/>
      <c r="H80" s="102"/>
      <c r="I80" s="102"/>
      <c r="J80" s="101">
        <f>D80+E80+F80+G80+H80+I80</f>
        <v>0</v>
      </c>
      <c r="K80" s="100">
        <f>C80+J80</f>
        <v>0</v>
      </c>
    </row>
    <row r="81" spans="1:11" s="12" customFormat="1" ht="12" customHeight="1" thickBot="1" x14ac:dyDescent="0.25">
      <c r="A81" s="98" t="s">
        <v>167</v>
      </c>
      <c r="B81" s="97" t="s">
        <v>166</v>
      </c>
      <c r="C81" s="7">
        <f t="shared" ref="C81:K81" si="22">SUM(C82:C84)</f>
        <v>0</v>
      </c>
      <c r="D81" s="7">
        <f t="shared" si="22"/>
        <v>0</v>
      </c>
      <c r="E81" s="7">
        <f t="shared" si="22"/>
        <v>0</v>
      </c>
      <c r="F81" s="7">
        <f t="shared" si="22"/>
        <v>0</v>
      </c>
      <c r="G81" s="7">
        <f t="shared" si="22"/>
        <v>0</v>
      </c>
      <c r="H81" s="7">
        <f t="shared" si="22"/>
        <v>0</v>
      </c>
      <c r="I81" s="7">
        <f t="shared" si="22"/>
        <v>0</v>
      </c>
      <c r="J81" s="7">
        <f t="shared" si="22"/>
        <v>0</v>
      </c>
      <c r="K81" s="6">
        <f t="shared" si="22"/>
        <v>0</v>
      </c>
    </row>
    <row r="82" spans="1:11" s="12" customFormat="1" ht="12" customHeight="1" x14ac:dyDescent="0.2">
      <c r="A82" s="36" t="s">
        <v>165</v>
      </c>
      <c r="B82" s="106" t="s">
        <v>164</v>
      </c>
      <c r="C82" s="102"/>
      <c r="D82" s="102"/>
      <c r="E82" s="102"/>
      <c r="F82" s="102"/>
      <c r="G82" s="102"/>
      <c r="H82" s="102"/>
      <c r="I82" s="102"/>
      <c r="J82" s="101">
        <f>D82+E82+F82+G82+H82+I82</f>
        <v>0</v>
      </c>
      <c r="K82" s="100">
        <f>C82+J82</f>
        <v>0</v>
      </c>
    </row>
    <row r="83" spans="1:11" s="12" customFormat="1" ht="12" customHeight="1" x14ac:dyDescent="0.2">
      <c r="A83" s="65" t="s">
        <v>163</v>
      </c>
      <c r="B83" s="104" t="s">
        <v>162</v>
      </c>
      <c r="C83" s="102"/>
      <c r="D83" s="102"/>
      <c r="E83" s="102"/>
      <c r="F83" s="102"/>
      <c r="G83" s="102"/>
      <c r="H83" s="102"/>
      <c r="I83" s="102"/>
      <c r="J83" s="101">
        <f>D83+E83+F83+G83+H83+I83</f>
        <v>0</v>
      </c>
      <c r="K83" s="100">
        <f>C83+J83</f>
        <v>0</v>
      </c>
    </row>
    <row r="84" spans="1:11" s="12" customFormat="1" ht="12" customHeight="1" thickBot="1" x14ac:dyDescent="0.25">
      <c r="A84" s="68" t="s">
        <v>161</v>
      </c>
      <c r="B84" s="52" t="s">
        <v>160</v>
      </c>
      <c r="C84" s="102"/>
      <c r="D84" s="102"/>
      <c r="E84" s="102"/>
      <c r="F84" s="102"/>
      <c r="G84" s="102"/>
      <c r="H84" s="102"/>
      <c r="I84" s="102"/>
      <c r="J84" s="101">
        <f>D84+E84+F84+G84+H84+I84</f>
        <v>0</v>
      </c>
      <c r="K84" s="100">
        <f>C84+J84</f>
        <v>0</v>
      </c>
    </row>
    <row r="85" spans="1:11" s="12" customFormat="1" ht="12" customHeight="1" thickBot="1" x14ac:dyDescent="0.25">
      <c r="A85" s="98" t="s">
        <v>159</v>
      </c>
      <c r="B85" s="97" t="s">
        <v>158</v>
      </c>
      <c r="C85" s="7">
        <f t="shared" ref="C85:K85" si="23">SUM(C86:C89)</f>
        <v>0</v>
      </c>
      <c r="D85" s="7">
        <f t="shared" si="23"/>
        <v>0</v>
      </c>
      <c r="E85" s="7">
        <f t="shared" si="23"/>
        <v>0</v>
      </c>
      <c r="F85" s="7">
        <f t="shared" si="23"/>
        <v>0</v>
      </c>
      <c r="G85" s="7">
        <f t="shared" si="23"/>
        <v>0</v>
      </c>
      <c r="H85" s="7">
        <f t="shared" si="23"/>
        <v>0</v>
      </c>
      <c r="I85" s="7">
        <f t="shared" si="23"/>
        <v>0</v>
      </c>
      <c r="J85" s="7">
        <f t="shared" si="23"/>
        <v>0</v>
      </c>
      <c r="K85" s="6">
        <f t="shared" si="23"/>
        <v>0</v>
      </c>
    </row>
    <row r="86" spans="1:11" s="12" customFormat="1" ht="12" customHeight="1" x14ac:dyDescent="0.2">
      <c r="A86" s="107" t="s">
        <v>157</v>
      </c>
      <c r="B86" s="106" t="s">
        <v>156</v>
      </c>
      <c r="C86" s="102"/>
      <c r="D86" s="102"/>
      <c r="E86" s="102"/>
      <c r="F86" s="102"/>
      <c r="G86" s="102"/>
      <c r="H86" s="102"/>
      <c r="I86" s="102"/>
      <c r="J86" s="101">
        <f t="shared" ref="J86:J91" si="24">D86+E86+F86+G86+H86+I86</f>
        <v>0</v>
      </c>
      <c r="K86" s="100">
        <f t="shared" ref="K86:K91" si="25">C86+J86</f>
        <v>0</v>
      </c>
    </row>
    <row r="87" spans="1:11" s="12" customFormat="1" ht="12" customHeight="1" x14ac:dyDescent="0.2">
      <c r="A87" s="105" t="s">
        <v>155</v>
      </c>
      <c r="B87" s="104" t="s">
        <v>154</v>
      </c>
      <c r="C87" s="102"/>
      <c r="D87" s="102"/>
      <c r="E87" s="102"/>
      <c r="F87" s="102"/>
      <c r="G87" s="102"/>
      <c r="H87" s="102"/>
      <c r="I87" s="102"/>
      <c r="J87" s="101">
        <f t="shared" si="24"/>
        <v>0</v>
      </c>
      <c r="K87" s="100">
        <f t="shared" si="25"/>
        <v>0</v>
      </c>
    </row>
    <row r="88" spans="1:11" s="12" customFormat="1" ht="12" customHeight="1" x14ac:dyDescent="0.2">
      <c r="A88" s="105" t="s">
        <v>153</v>
      </c>
      <c r="B88" s="104" t="s">
        <v>152</v>
      </c>
      <c r="C88" s="102"/>
      <c r="D88" s="102"/>
      <c r="E88" s="102"/>
      <c r="F88" s="102"/>
      <c r="G88" s="102"/>
      <c r="H88" s="102"/>
      <c r="I88" s="102"/>
      <c r="J88" s="101">
        <f t="shared" si="24"/>
        <v>0</v>
      </c>
      <c r="K88" s="100">
        <f t="shared" si="25"/>
        <v>0</v>
      </c>
    </row>
    <row r="89" spans="1:11" s="12" customFormat="1" ht="12" customHeight="1" thickBot="1" x14ac:dyDescent="0.25">
      <c r="A89" s="103" t="s">
        <v>151</v>
      </c>
      <c r="B89" s="52" t="s">
        <v>150</v>
      </c>
      <c r="C89" s="102"/>
      <c r="D89" s="102"/>
      <c r="E89" s="102"/>
      <c r="F89" s="102"/>
      <c r="G89" s="102"/>
      <c r="H89" s="102"/>
      <c r="I89" s="102"/>
      <c r="J89" s="101">
        <f t="shared" si="24"/>
        <v>0</v>
      </c>
      <c r="K89" s="100">
        <f t="shared" si="25"/>
        <v>0</v>
      </c>
    </row>
    <row r="90" spans="1:11" s="12" customFormat="1" ht="12" customHeight="1" thickBot="1" x14ac:dyDescent="0.25">
      <c r="A90" s="98" t="s">
        <v>149</v>
      </c>
      <c r="B90" s="97" t="s">
        <v>148</v>
      </c>
      <c r="C90" s="99"/>
      <c r="D90" s="99"/>
      <c r="E90" s="99"/>
      <c r="F90" s="99"/>
      <c r="G90" s="99"/>
      <c r="H90" s="99"/>
      <c r="I90" s="99"/>
      <c r="J90" s="7">
        <f t="shared" si="24"/>
        <v>0</v>
      </c>
      <c r="K90" s="6">
        <f t="shared" si="25"/>
        <v>0</v>
      </c>
    </row>
    <row r="91" spans="1:11" s="12" customFormat="1" ht="13.5" customHeight="1" thickBot="1" x14ac:dyDescent="0.25">
      <c r="A91" s="98" t="s">
        <v>147</v>
      </c>
      <c r="B91" s="97" t="s">
        <v>146</v>
      </c>
      <c r="C91" s="99"/>
      <c r="D91" s="99"/>
      <c r="E91" s="99"/>
      <c r="F91" s="99"/>
      <c r="G91" s="99"/>
      <c r="H91" s="99"/>
      <c r="I91" s="99"/>
      <c r="J91" s="7">
        <f t="shared" si="24"/>
        <v>0</v>
      </c>
      <c r="K91" s="6">
        <f t="shared" si="25"/>
        <v>0</v>
      </c>
    </row>
    <row r="92" spans="1:11" s="12" customFormat="1" ht="15.75" customHeight="1" thickBot="1" x14ac:dyDescent="0.25">
      <c r="A92" s="98" t="s">
        <v>145</v>
      </c>
      <c r="B92" s="97" t="s">
        <v>144</v>
      </c>
      <c r="C92" s="44">
        <f t="shared" ref="C92:K92" si="26">+C69+C73+C78+C81+C85+C91+C90</f>
        <v>0</v>
      </c>
      <c r="D92" s="44">
        <f t="shared" si="26"/>
        <v>0</v>
      </c>
      <c r="E92" s="44">
        <f t="shared" si="26"/>
        <v>0</v>
      </c>
      <c r="F92" s="44">
        <f t="shared" si="26"/>
        <v>0</v>
      </c>
      <c r="G92" s="44">
        <f t="shared" si="26"/>
        <v>0</v>
      </c>
      <c r="H92" s="44">
        <f t="shared" si="26"/>
        <v>0</v>
      </c>
      <c r="I92" s="44">
        <f t="shared" si="26"/>
        <v>0</v>
      </c>
      <c r="J92" s="44">
        <f t="shared" si="26"/>
        <v>0</v>
      </c>
      <c r="K92" s="43">
        <f t="shared" si="26"/>
        <v>0</v>
      </c>
    </row>
    <row r="93" spans="1:11" s="12" customFormat="1" ht="25.5" customHeight="1" thickBot="1" x14ac:dyDescent="0.25">
      <c r="A93" s="96" t="s">
        <v>143</v>
      </c>
      <c r="B93" s="95" t="s">
        <v>142</v>
      </c>
      <c r="C93" s="44">
        <f t="shared" ref="C93:K93" si="27">+C68+C92</f>
        <v>0</v>
      </c>
      <c r="D93" s="44">
        <f t="shared" si="27"/>
        <v>0</v>
      </c>
      <c r="E93" s="44">
        <f t="shared" si="27"/>
        <v>0</v>
      </c>
      <c r="F93" s="44">
        <f t="shared" si="27"/>
        <v>0</v>
      </c>
      <c r="G93" s="44">
        <f t="shared" si="27"/>
        <v>0</v>
      </c>
      <c r="H93" s="44">
        <f t="shared" si="27"/>
        <v>0</v>
      </c>
      <c r="I93" s="44">
        <f t="shared" si="27"/>
        <v>0</v>
      </c>
      <c r="J93" s="44">
        <f t="shared" si="27"/>
        <v>0</v>
      </c>
      <c r="K93" s="43">
        <f t="shared" si="27"/>
        <v>0</v>
      </c>
    </row>
    <row r="94" spans="1:11" s="12" customFormat="1" ht="30.75" customHeight="1" x14ac:dyDescent="0.2">
      <c r="A94" s="94"/>
      <c r="B94" s="93"/>
      <c r="C94" s="92"/>
    </row>
    <row r="95" spans="1:11" ht="16.5" customHeight="1" x14ac:dyDescent="0.25">
      <c r="A95" s="469" t="s">
        <v>141</v>
      </c>
      <c r="B95" s="469"/>
      <c r="C95" s="469"/>
      <c r="D95" s="469"/>
      <c r="E95" s="469"/>
      <c r="F95" s="469"/>
      <c r="G95" s="469"/>
      <c r="H95" s="469"/>
      <c r="I95" s="469"/>
      <c r="J95" s="469"/>
      <c r="K95" s="469"/>
    </row>
    <row r="96" spans="1:11" ht="16.5" customHeight="1" thickBot="1" x14ac:dyDescent="0.3">
      <c r="A96" s="471" t="s">
        <v>140</v>
      </c>
      <c r="B96" s="471"/>
      <c r="C96" s="91"/>
      <c r="K96" s="91" t="str">
        <f>K7</f>
        <v>Forintban!</v>
      </c>
    </row>
    <row r="97" spans="1:11" x14ac:dyDescent="0.25">
      <c r="A97" s="485" t="s">
        <v>139</v>
      </c>
      <c r="B97" s="487" t="s">
        <v>138</v>
      </c>
      <c r="C97" s="489" t="str">
        <f>+CONCATENATE(LEFT([1]E_ÖSSZEFÜGGÉSEK!A6,4),". évi")</f>
        <v>2019. évi</v>
      </c>
      <c r="D97" s="490"/>
      <c r="E97" s="491"/>
      <c r="F97" s="491"/>
      <c r="G97" s="491"/>
      <c r="H97" s="491"/>
      <c r="I97" s="491"/>
      <c r="J97" s="491"/>
      <c r="K97" s="492"/>
    </row>
    <row r="98" spans="1:11" ht="48.75" thickBot="1" x14ac:dyDescent="0.3">
      <c r="A98" s="486"/>
      <c r="B98" s="488"/>
      <c r="C98" s="90" t="s">
        <v>137</v>
      </c>
      <c r="D98" s="89" t="str">
        <f t="shared" ref="D98:I98" si="28">D9</f>
        <v xml:space="preserve">.... sz. módosítás </v>
      </c>
      <c r="E98" s="89" t="str">
        <f t="shared" si="28"/>
        <v xml:space="preserve">.... sz. módosítás </v>
      </c>
      <c r="F98" s="89" t="str">
        <f t="shared" si="28"/>
        <v xml:space="preserve">... sz. módosítás </v>
      </c>
      <c r="G98" s="89" t="str">
        <f t="shared" si="28"/>
        <v xml:space="preserve">.... sz. módosítás </v>
      </c>
      <c r="H98" s="89" t="str">
        <f t="shared" si="28"/>
        <v xml:space="preserve">.... sz. módosítás </v>
      </c>
      <c r="I98" s="89" t="str">
        <f t="shared" si="28"/>
        <v xml:space="preserve">.... sz. módosítás </v>
      </c>
      <c r="J98" s="88" t="s">
        <v>276</v>
      </c>
      <c r="K98" s="87" t="str">
        <f>K9</f>
        <v>….számú módosítás utáni előirányzat</v>
      </c>
    </row>
    <row r="99" spans="1:11" s="81" customFormat="1" ht="12" customHeight="1" thickBot="1" x14ac:dyDescent="0.25">
      <c r="A99" s="86" t="s">
        <v>136</v>
      </c>
      <c r="B99" s="85" t="s">
        <v>135</v>
      </c>
      <c r="C99" s="84" t="s">
        <v>134</v>
      </c>
      <c r="D99" s="84" t="s">
        <v>133</v>
      </c>
      <c r="E99" s="83" t="s">
        <v>132</v>
      </c>
      <c r="F99" s="83" t="s">
        <v>131</v>
      </c>
      <c r="G99" s="83" t="s">
        <v>130</v>
      </c>
      <c r="H99" s="83" t="s">
        <v>129</v>
      </c>
      <c r="I99" s="83" t="s">
        <v>128</v>
      </c>
      <c r="J99" s="83" t="s">
        <v>127</v>
      </c>
      <c r="K99" s="82" t="s">
        <v>126</v>
      </c>
    </row>
    <row r="100" spans="1:11" ht="12" customHeight="1" thickBot="1" x14ac:dyDescent="0.3">
      <c r="A100" s="80" t="s">
        <v>125</v>
      </c>
      <c r="B100" s="79" t="s">
        <v>124</v>
      </c>
      <c r="C100" s="78">
        <f t="shared" ref="C100:K100" si="29">C101+C102+C103+C104+C105+C118</f>
        <v>0</v>
      </c>
      <c r="D100" s="78">
        <f t="shared" si="29"/>
        <v>0</v>
      </c>
      <c r="E100" s="78">
        <f t="shared" si="29"/>
        <v>0</v>
      </c>
      <c r="F100" s="78">
        <f t="shared" si="29"/>
        <v>0</v>
      </c>
      <c r="G100" s="78">
        <f t="shared" si="29"/>
        <v>0</v>
      </c>
      <c r="H100" s="78">
        <f t="shared" si="29"/>
        <v>0</v>
      </c>
      <c r="I100" s="78">
        <f t="shared" si="29"/>
        <v>0</v>
      </c>
      <c r="J100" s="78">
        <f t="shared" si="29"/>
        <v>0</v>
      </c>
      <c r="K100" s="77">
        <f t="shared" si="29"/>
        <v>0</v>
      </c>
    </row>
    <row r="101" spans="1:11" ht="12" customHeight="1" x14ac:dyDescent="0.25">
      <c r="A101" s="76" t="s">
        <v>123</v>
      </c>
      <c r="B101" s="75" t="s">
        <v>122</v>
      </c>
      <c r="C101" s="74"/>
      <c r="D101" s="73"/>
      <c r="E101" s="73"/>
      <c r="F101" s="73"/>
      <c r="G101" s="73"/>
      <c r="H101" s="73"/>
      <c r="I101" s="73"/>
      <c r="J101" s="72">
        <f t="shared" ref="J101:J120" si="30">D101+E101+F101+G101+H101+I101</f>
        <v>0</v>
      </c>
      <c r="K101" s="71">
        <f t="shared" ref="K101:K120" si="31">C101+J101</f>
        <v>0</v>
      </c>
    </row>
    <row r="102" spans="1:11" ht="12" customHeight="1" x14ac:dyDescent="0.25">
      <c r="A102" s="65" t="s">
        <v>121</v>
      </c>
      <c r="B102" s="55" t="s">
        <v>120</v>
      </c>
      <c r="C102" s="34"/>
      <c r="D102" s="34"/>
      <c r="E102" s="34"/>
      <c r="F102" s="34"/>
      <c r="G102" s="34"/>
      <c r="H102" s="34"/>
      <c r="I102" s="34"/>
      <c r="J102" s="38">
        <f t="shared" si="30"/>
        <v>0</v>
      </c>
      <c r="K102" s="37">
        <f t="shared" si="31"/>
        <v>0</v>
      </c>
    </row>
    <row r="103" spans="1:11" ht="12" customHeight="1" x14ac:dyDescent="0.25">
      <c r="A103" s="65" t="s">
        <v>119</v>
      </c>
      <c r="B103" s="55" t="s">
        <v>118</v>
      </c>
      <c r="C103" s="31"/>
      <c r="D103" s="31"/>
      <c r="E103" s="31"/>
      <c r="F103" s="31"/>
      <c r="G103" s="31"/>
      <c r="H103" s="31"/>
      <c r="I103" s="31"/>
      <c r="J103" s="30">
        <f t="shared" si="30"/>
        <v>0</v>
      </c>
      <c r="K103" s="29">
        <f t="shared" si="31"/>
        <v>0</v>
      </c>
    </row>
    <row r="104" spans="1:11" ht="12" customHeight="1" x14ac:dyDescent="0.25">
      <c r="A104" s="65" t="s">
        <v>117</v>
      </c>
      <c r="B104" s="66" t="s">
        <v>116</v>
      </c>
      <c r="C104" s="31"/>
      <c r="D104" s="31"/>
      <c r="E104" s="31"/>
      <c r="F104" s="31"/>
      <c r="G104" s="31"/>
      <c r="H104" s="31"/>
      <c r="I104" s="31"/>
      <c r="J104" s="30">
        <f t="shared" si="30"/>
        <v>0</v>
      </c>
      <c r="K104" s="29">
        <f t="shared" si="31"/>
        <v>0</v>
      </c>
    </row>
    <row r="105" spans="1:11" ht="12" customHeight="1" x14ac:dyDescent="0.25">
      <c r="A105" s="65" t="s">
        <v>115</v>
      </c>
      <c r="B105" s="70" t="s">
        <v>114</v>
      </c>
      <c r="C105" s="31"/>
      <c r="D105" s="31"/>
      <c r="E105" s="31"/>
      <c r="F105" s="31"/>
      <c r="G105" s="31"/>
      <c r="H105" s="31"/>
      <c r="I105" s="31"/>
      <c r="J105" s="30">
        <f t="shared" si="30"/>
        <v>0</v>
      </c>
      <c r="K105" s="29">
        <f t="shared" si="31"/>
        <v>0</v>
      </c>
    </row>
    <row r="106" spans="1:11" ht="12" customHeight="1" x14ac:dyDescent="0.25">
      <c r="A106" s="65" t="s">
        <v>113</v>
      </c>
      <c r="B106" s="55" t="s">
        <v>112</v>
      </c>
      <c r="C106" s="31"/>
      <c r="D106" s="31"/>
      <c r="E106" s="31"/>
      <c r="F106" s="31"/>
      <c r="G106" s="31"/>
      <c r="H106" s="31"/>
      <c r="I106" s="31"/>
      <c r="J106" s="30">
        <f t="shared" si="30"/>
        <v>0</v>
      </c>
      <c r="K106" s="29">
        <f t="shared" si="31"/>
        <v>0</v>
      </c>
    </row>
    <row r="107" spans="1:11" ht="12" customHeight="1" x14ac:dyDescent="0.25">
      <c r="A107" s="65" t="s">
        <v>111</v>
      </c>
      <c r="B107" s="67" t="s">
        <v>110</v>
      </c>
      <c r="C107" s="31"/>
      <c r="D107" s="31"/>
      <c r="E107" s="31"/>
      <c r="F107" s="31"/>
      <c r="G107" s="31"/>
      <c r="H107" s="31"/>
      <c r="I107" s="31"/>
      <c r="J107" s="30">
        <f t="shared" si="30"/>
        <v>0</v>
      </c>
      <c r="K107" s="29">
        <f t="shared" si="31"/>
        <v>0</v>
      </c>
    </row>
    <row r="108" spans="1:11" ht="12" customHeight="1" x14ac:dyDescent="0.25">
      <c r="A108" s="65" t="s">
        <v>109</v>
      </c>
      <c r="B108" s="67" t="s">
        <v>108</v>
      </c>
      <c r="C108" s="31"/>
      <c r="D108" s="31"/>
      <c r="E108" s="31"/>
      <c r="F108" s="31"/>
      <c r="G108" s="31"/>
      <c r="H108" s="31"/>
      <c r="I108" s="31"/>
      <c r="J108" s="30">
        <f t="shared" si="30"/>
        <v>0</v>
      </c>
      <c r="K108" s="29">
        <f t="shared" si="31"/>
        <v>0</v>
      </c>
    </row>
    <row r="109" spans="1:11" ht="12" customHeight="1" x14ac:dyDescent="0.25">
      <c r="A109" s="65" t="s">
        <v>107</v>
      </c>
      <c r="B109" s="69" t="s">
        <v>106</v>
      </c>
      <c r="C109" s="31"/>
      <c r="D109" s="31"/>
      <c r="E109" s="31"/>
      <c r="F109" s="31"/>
      <c r="G109" s="31"/>
      <c r="H109" s="31"/>
      <c r="I109" s="31"/>
      <c r="J109" s="30">
        <f t="shared" si="30"/>
        <v>0</v>
      </c>
      <c r="K109" s="29">
        <f t="shared" si="31"/>
        <v>0</v>
      </c>
    </row>
    <row r="110" spans="1:11" ht="12" customHeight="1" x14ac:dyDescent="0.25">
      <c r="A110" s="65" t="s">
        <v>105</v>
      </c>
      <c r="B110" s="49" t="s">
        <v>104</v>
      </c>
      <c r="C110" s="31"/>
      <c r="D110" s="31"/>
      <c r="E110" s="31"/>
      <c r="F110" s="31"/>
      <c r="G110" s="31"/>
      <c r="H110" s="31"/>
      <c r="I110" s="31"/>
      <c r="J110" s="30">
        <f t="shared" si="30"/>
        <v>0</v>
      </c>
      <c r="K110" s="29">
        <f t="shared" si="31"/>
        <v>0</v>
      </c>
    </row>
    <row r="111" spans="1:11" ht="12" customHeight="1" x14ac:dyDescent="0.25">
      <c r="A111" s="65" t="s">
        <v>103</v>
      </c>
      <c r="B111" s="49" t="s">
        <v>69</v>
      </c>
      <c r="C111" s="31"/>
      <c r="D111" s="31"/>
      <c r="E111" s="31"/>
      <c r="F111" s="31"/>
      <c r="G111" s="31"/>
      <c r="H111" s="31"/>
      <c r="I111" s="31"/>
      <c r="J111" s="30">
        <f t="shared" si="30"/>
        <v>0</v>
      </c>
      <c r="K111" s="29">
        <f t="shared" si="31"/>
        <v>0</v>
      </c>
    </row>
    <row r="112" spans="1:11" ht="12" customHeight="1" x14ac:dyDescent="0.25">
      <c r="A112" s="65" t="s">
        <v>102</v>
      </c>
      <c r="B112" s="69" t="s">
        <v>101</v>
      </c>
      <c r="C112" s="31"/>
      <c r="D112" s="31"/>
      <c r="E112" s="31"/>
      <c r="F112" s="31"/>
      <c r="G112" s="31"/>
      <c r="H112" s="31"/>
      <c r="I112" s="31"/>
      <c r="J112" s="30">
        <f t="shared" si="30"/>
        <v>0</v>
      </c>
      <c r="K112" s="29">
        <f t="shared" si="31"/>
        <v>0</v>
      </c>
    </row>
    <row r="113" spans="1:11" ht="12" customHeight="1" x14ac:dyDescent="0.25">
      <c r="A113" s="65" t="s">
        <v>100</v>
      </c>
      <c r="B113" s="69" t="s">
        <v>99</v>
      </c>
      <c r="C113" s="31"/>
      <c r="D113" s="31"/>
      <c r="E113" s="31"/>
      <c r="F113" s="31"/>
      <c r="G113" s="31"/>
      <c r="H113" s="31"/>
      <c r="I113" s="31"/>
      <c r="J113" s="30">
        <f t="shared" si="30"/>
        <v>0</v>
      </c>
      <c r="K113" s="29">
        <f t="shared" si="31"/>
        <v>0</v>
      </c>
    </row>
    <row r="114" spans="1:11" ht="12" customHeight="1" x14ac:dyDescent="0.25">
      <c r="A114" s="65" t="s">
        <v>98</v>
      </c>
      <c r="B114" s="49" t="s">
        <v>63</v>
      </c>
      <c r="C114" s="31"/>
      <c r="D114" s="31"/>
      <c r="E114" s="31"/>
      <c r="F114" s="31"/>
      <c r="G114" s="31"/>
      <c r="H114" s="31"/>
      <c r="I114" s="31"/>
      <c r="J114" s="30">
        <f t="shared" si="30"/>
        <v>0</v>
      </c>
      <c r="K114" s="29">
        <f t="shared" si="31"/>
        <v>0</v>
      </c>
    </row>
    <row r="115" spans="1:11" ht="12" customHeight="1" x14ac:dyDescent="0.25">
      <c r="A115" s="42" t="s">
        <v>97</v>
      </c>
      <c r="B115" s="67" t="s">
        <v>96</v>
      </c>
      <c r="C115" s="31"/>
      <c r="D115" s="31"/>
      <c r="E115" s="31"/>
      <c r="F115" s="31"/>
      <c r="G115" s="31"/>
      <c r="H115" s="31"/>
      <c r="I115" s="31"/>
      <c r="J115" s="30">
        <f t="shared" si="30"/>
        <v>0</v>
      </c>
      <c r="K115" s="29">
        <f t="shared" si="31"/>
        <v>0</v>
      </c>
    </row>
    <row r="116" spans="1:11" ht="12" customHeight="1" x14ac:dyDescent="0.25">
      <c r="A116" s="65" t="s">
        <v>95</v>
      </c>
      <c r="B116" s="67" t="s">
        <v>94</v>
      </c>
      <c r="C116" s="31"/>
      <c r="D116" s="31"/>
      <c r="E116" s="31"/>
      <c r="F116" s="31"/>
      <c r="G116" s="31"/>
      <c r="H116" s="31"/>
      <c r="I116" s="31"/>
      <c r="J116" s="30">
        <f t="shared" si="30"/>
        <v>0</v>
      </c>
      <c r="K116" s="29">
        <f t="shared" si="31"/>
        <v>0</v>
      </c>
    </row>
    <row r="117" spans="1:11" ht="12" customHeight="1" x14ac:dyDescent="0.25">
      <c r="A117" s="68" t="s">
        <v>93</v>
      </c>
      <c r="B117" s="67" t="s">
        <v>92</v>
      </c>
      <c r="C117" s="31"/>
      <c r="D117" s="31"/>
      <c r="E117" s="31"/>
      <c r="F117" s="31"/>
      <c r="G117" s="31"/>
      <c r="H117" s="31"/>
      <c r="I117" s="31"/>
      <c r="J117" s="30">
        <f t="shared" si="30"/>
        <v>0</v>
      </c>
      <c r="K117" s="29">
        <f t="shared" si="31"/>
        <v>0</v>
      </c>
    </row>
    <row r="118" spans="1:11" ht="12" customHeight="1" x14ac:dyDescent="0.25">
      <c r="A118" s="65" t="s">
        <v>91</v>
      </c>
      <c r="B118" s="66" t="s">
        <v>90</v>
      </c>
      <c r="C118" s="34"/>
      <c r="D118" s="34"/>
      <c r="E118" s="34"/>
      <c r="F118" s="34"/>
      <c r="G118" s="34"/>
      <c r="H118" s="34"/>
      <c r="I118" s="34"/>
      <c r="J118" s="38">
        <f t="shared" si="30"/>
        <v>0</v>
      </c>
      <c r="K118" s="37">
        <f t="shared" si="31"/>
        <v>0</v>
      </c>
    </row>
    <row r="119" spans="1:11" ht="12" customHeight="1" x14ac:dyDescent="0.25">
      <c r="A119" s="65" t="s">
        <v>89</v>
      </c>
      <c r="B119" s="55" t="s">
        <v>88</v>
      </c>
      <c r="C119" s="34"/>
      <c r="D119" s="34"/>
      <c r="E119" s="34"/>
      <c r="F119" s="34"/>
      <c r="G119" s="34"/>
      <c r="H119" s="34"/>
      <c r="I119" s="34"/>
      <c r="J119" s="38">
        <f t="shared" si="30"/>
        <v>0</v>
      </c>
      <c r="K119" s="37">
        <f t="shared" si="31"/>
        <v>0</v>
      </c>
    </row>
    <row r="120" spans="1:11" ht="12" customHeight="1" thickBot="1" x14ac:dyDescent="0.3">
      <c r="A120" s="64" t="s">
        <v>87</v>
      </c>
      <c r="B120" s="63" t="s">
        <v>86</v>
      </c>
      <c r="C120" s="62"/>
      <c r="D120" s="62"/>
      <c r="E120" s="62"/>
      <c r="F120" s="62"/>
      <c r="G120" s="62"/>
      <c r="H120" s="62"/>
      <c r="I120" s="62"/>
      <c r="J120" s="61">
        <f t="shared" si="30"/>
        <v>0</v>
      </c>
      <c r="K120" s="60">
        <f t="shared" si="31"/>
        <v>0</v>
      </c>
    </row>
    <row r="121" spans="1:11" ht="12" customHeight="1" thickBot="1" x14ac:dyDescent="0.3">
      <c r="A121" s="59" t="s">
        <v>1</v>
      </c>
      <c r="B121" s="58" t="s">
        <v>85</v>
      </c>
      <c r="C121" s="57">
        <f t="shared" ref="C121:K121" si="32">+C122+C124+C126</f>
        <v>0</v>
      </c>
      <c r="D121" s="7">
        <f t="shared" si="32"/>
        <v>0</v>
      </c>
      <c r="E121" s="57">
        <f t="shared" si="32"/>
        <v>0</v>
      </c>
      <c r="F121" s="57">
        <f t="shared" si="32"/>
        <v>0</v>
      </c>
      <c r="G121" s="57">
        <f t="shared" si="32"/>
        <v>0</v>
      </c>
      <c r="H121" s="57">
        <f t="shared" si="32"/>
        <v>0</v>
      </c>
      <c r="I121" s="57">
        <f t="shared" si="32"/>
        <v>0</v>
      </c>
      <c r="J121" s="57">
        <f t="shared" si="32"/>
        <v>0</v>
      </c>
      <c r="K121" s="56">
        <f t="shared" si="32"/>
        <v>0</v>
      </c>
    </row>
    <row r="122" spans="1:11" ht="12" customHeight="1" x14ac:dyDescent="0.25">
      <c r="A122" s="36" t="s">
        <v>84</v>
      </c>
      <c r="B122" s="55" t="s">
        <v>83</v>
      </c>
      <c r="C122" s="53"/>
      <c r="D122" s="54"/>
      <c r="E122" s="54"/>
      <c r="F122" s="54"/>
      <c r="G122" s="54"/>
      <c r="H122" s="54"/>
      <c r="I122" s="53"/>
      <c r="J122" s="47">
        <f t="shared" ref="J122:J134" si="33">D122+E122+F122+G122+H122+I122</f>
        <v>0</v>
      </c>
      <c r="K122" s="21">
        <f t="shared" ref="K122:K134" si="34">C122+J122</f>
        <v>0</v>
      </c>
    </row>
    <row r="123" spans="1:11" ht="12" customHeight="1" x14ac:dyDescent="0.25">
      <c r="A123" s="36" t="s">
        <v>82</v>
      </c>
      <c r="B123" s="48" t="s">
        <v>81</v>
      </c>
      <c r="C123" s="53"/>
      <c r="D123" s="54"/>
      <c r="E123" s="54"/>
      <c r="F123" s="54"/>
      <c r="G123" s="54"/>
      <c r="H123" s="54"/>
      <c r="I123" s="53"/>
      <c r="J123" s="47">
        <f t="shared" si="33"/>
        <v>0</v>
      </c>
      <c r="K123" s="21">
        <f t="shared" si="34"/>
        <v>0</v>
      </c>
    </row>
    <row r="124" spans="1:11" ht="12" customHeight="1" x14ac:dyDescent="0.25">
      <c r="A124" s="36" t="s">
        <v>80</v>
      </c>
      <c r="B124" s="48" t="s">
        <v>79</v>
      </c>
      <c r="C124" s="34"/>
      <c r="D124" s="33"/>
      <c r="E124" s="33"/>
      <c r="F124" s="33"/>
      <c r="G124" s="33"/>
      <c r="H124" s="33"/>
      <c r="I124" s="34"/>
      <c r="J124" s="38">
        <f t="shared" si="33"/>
        <v>0</v>
      </c>
      <c r="K124" s="37">
        <f t="shared" si="34"/>
        <v>0</v>
      </c>
    </row>
    <row r="125" spans="1:11" ht="12" customHeight="1" x14ac:dyDescent="0.25">
      <c r="A125" s="36" t="s">
        <v>78</v>
      </c>
      <c r="B125" s="48" t="s">
        <v>77</v>
      </c>
      <c r="C125" s="34"/>
      <c r="D125" s="33"/>
      <c r="E125" s="33"/>
      <c r="F125" s="33"/>
      <c r="G125" s="33"/>
      <c r="H125" s="33"/>
      <c r="I125" s="34"/>
      <c r="J125" s="38">
        <f t="shared" si="33"/>
        <v>0</v>
      </c>
      <c r="K125" s="37">
        <f t="shared" si="34"/>
        <v>0</v>
      </c>
    </row>
    <row r="126" spans="1:11" ht="12" customHeight="1" x14ac:dyDescent="0.25">
      <c r="A126" s="36" t="s">
        <v>76</v>
      </c>
      <c r="B126" s="52" t="s">
        <v>75</v>
      </c>
      <c r="C126" s="34"/>
      <c r="D126" s="33"/>
      <c r="E126" s="33"/>
      <c r="F126" s="33"/>
      <c r="G126" s="33"/>
      <c r="H126" s="33"/>
      <c r="I126" s="34"/>
      <c r="J126" s="38">
        <f t="shared" si="33"/>
        <v>0</v>
      </c>
      <c r="K126" s="37">
        <f t="shared" si="34"/>
        <v>0</v>
      </c>
    </row>
    <row r="127" spans="1:11" ht="12" customHeight="1" x14ac:dyDescent="0.25">
      <c r="A127" s="36" t="s">
        <v>74</v>
      </c>
      <c r="B127" s="51" t="s">
        <v>73</v>
      </c>
      <c r="C127" s="34"/>
      <c r="D127" s="33"/>
      <c r="E127" s="33"/>
      <c r="F127" s="33"/>
      <c r="G127" s="33"/>
      <c r="H127" s="33"/>
      <c r="I127" s="34"/>
      <c r="J127" s="38">
        <f t="shared" si="33"/>
        <v>0</v>
      </c>
      <c r="K127" s="37">
        <f t="shared" si="34"/>
        <v>0</v>
      </c>
    </row>
    <row r="128" spans="1:11" ht="12" customHeight="1" x14ac:dyDescent="0.25">
      <c r="A128" s="36" t="s">
        <v>72</v>
      </c>
      <c r="B128" s="50" t="s">
        <v>71</v>
      </c>
      <c r="C128" s="34"/>
      <c r="D128" s="33"/>
      <c r="E128" s="33"/>
      <c r="F128" s="33"/>
      <c r="G128" s="33"/>
      <c r="H128" s="33"/>
      <c r="I128" s="34"/>
      <c r="J128" s="38">
        <f t="shared" si="33"/>
        <v>0</v>
      </c>
      <c r="K128" s="37">
        <f t="shared" si="34"/>
        <v>0</v>
      </c>
    </row>
    <row r="129" spans="1:11" ht="22.5" x14ac:dyDescent="0.25">
      <c r="A129" s="36" t="s">
        <v>70</v>
      </c>
      <c r="B129" s="49" t="s">
        <v>69</v>
      </c>
      <c r="C129" s="34"/>
      <c r="D129" s="33"/>
      <c r="E129" s="33"/>
      <c r="F129" s="33"/>
      <c r="G129" s="33"/>
      <c r="H129" s="33"/>
      <c r="I129" s="34"/>
      <c r="J129" s="38">
        <f t="shared" si="33"/>
        <v>0</v>
      </c>
      <c r="K129" s="37">
        <f t="shared" si="34"/>
        <v>0</v>
      </c>
    </row>
    <row r="130" spans="1:11" ht="12" customHeight="1" x14ac:dyDescent="0.25">
      <c r="A130" s="36" t="s">
        <v>68</v>
      </c>
      <c r="B130" s="49" t="s">
        <v>67</v>
      </c>
      <c r="C130" s="34"/>
      <c r="D130" s="33"/>
      <c r="E130" s="33"/>
      <c r="F130" s="33"/>
      <c r="G130" s="33"/>
      <c r="H130" s="33"/>
      <c r="I130" s="34"/>
      <c r="J130" s="38">
        <f t="shared" si="33"/>
        <v>0</v>
      </c>
      <c r="K130" s="37">
        <f t="shared" si="34"/>
        <v>0</v>
      </c>
    </row>
    <row r="131" spans="1:11" ht="12" customHeight="1" x14ac:dyDescent="0.25">
      <c r="A131" s="36" t="s">
        <v>66</v>
      </c>
      <c r="B131" s="49" t="s">
        <v>65</v>
      </c>
      <c r="C131" s="34"/>
      <c r="D131" s="33"/>
      <c r="E131" s="33"/>
      <c r="F131" s="33"/>
      <c r="G131" s="33"/>
      <c r="H131" s="33"/>
      <c r="I131" s="34"/>
      <c r="J131" s="38">
        <f t="shared" si="33"/>
        <v>0</v>
      </c>
      <c r="K131" s="37">
        <f t="shared" si="34"/>
        <v>0</v>
      </c>
    </row>
    <row r="132" spans="1:11" ht="12" customHeight="1" x14ac:dyDescent="0.25">
      <c r="A132" s="36" t="s">
        <v>64</v>
      </c>
      <c r="B132" s="49" t="s">
        <v>63</v>
      </c>
      <c r="C132" s="34"/>
      <c r="D132" s="33"/>
      <c r="E132" s="33"/>
      <c r="F132" s="33"/>
      <c r="G132" s="33"/>
      <c r="H132" s="33"/>
      <c r="I132" s="34"/>
      <c r="J132" s="38">
        <f t="shared" si="33"/>
        <v>0</v>
      </c>
      <c r="K132" s="37">
        <f t="shared" si="34"/>
        <v>0</v>
      </c>
    </row>
    <row r="133" spans="1:11" ht="12" customHeight="1" x14ac:dyDescent="0.25">
      <c r="A133" s="36" t="s">
        <v>62</v>
      </c>
      <c r="B133" s="49" t="s">
        <v>61</v>
      </c>
      <c r="C133" s="34"/>
      <c r="D133" s="33"/>
      <c r="E133" s="33"/>
      <c r="F133" s="33"/>
      <c r="G133" s="33"/>
      <c r="H133" s="33"/>
      <c r="I133" s="34"/>
      <c r="J133" s="38">
        <f t="shared" si="33"/>
        <v>0</v>
      </c>
      <c r="K133" s="37">
        <f t="shared" si="34"/>
        <v>0</v>
      </c>
    </row>
    <row r="134" spans="1:11" ht="23.25" thickBot="1" x14ac:dyDescent="0.3">
      <c r="A134" s="42" t="s">
        <v>60</v>
      </c>
      <c r="B134" s="49" t="s">
        <v>59</v>
      </c>
      <c r="C134" s="31"/>
      <c r="D134" s="32"/>
      <c r="E134" s="32"/>
      <c r="F134" s="32"/>
      <c r="G134" s="32"/>
      <c r="H134" s="32"/>
      <c r="I134" s="31"/>
      <c r="J134" s="30">
        <f t="shared" si="33"/>
        <v>0</v>
      </c>
      <c r="K134" s="29">
        <f t="shared" si="34"/>
        <v>0</v>
      </c>
    </row>
    <row r="135" spans="1:11" ht="12" customHeight="1" thickBot="1" x14ac:dyDescent="0.3">
      <c r="A135" s="9" t="s">
        <v>58</v>
      </c>
      <c r="B135" s="20" t="s">
        <v>57</v>
      </c>
      <c r="C135" s="7">
        <f t="shared" ref="C135:K135" si="35">+C100+C121</f>
        <v>0</v>
      </c>
      <c r="D135" s="46">
        <f t="shared" si="35"/>
        <v>0</v>
      </c>
      <c r="E135" s="46">
        <f t="shared" si="35"/>
        <v>0</v>
      </c>
      <c r="F135" s="46">
        <f t="shared" si="35"/>
        <v>0</v>
      </c>
      <c r="G135" s="46">
        <f t="shared" si="35"/>
        <v>0</v>
      </c>
      <c r="H135" s="46">
        <f t="shared" si="35"/>
        <v>0</v>
      </c>
      <c r="I135" s="7">
        <f t="shared" si="35"/>
        <v>0</v>
      </c>
      <c r="J135" s="7">
        <f t="shared" si="35"/>
        <v>0</v>
      </c>
      <c r="K135" s="6">
        <f t="shared" si="35"/>
        <v>0</v>
      </c>
    </row>
    <row r="136" spans="1:11" ht="12" customHeight="1" thickBot="1" x14ac:dyDescent="0.3">
      <c r="A136" s="9" t="s">
        <v>56</v>
      </c>
      <c r="B136" s="20" t="s">
        <v>55</v>
      </c>
      <c r="C136" s="7">
        <f t="shared" ref="C136:K136" si="36">+C137+C138+C139</f>
        <v>0</v>
      </c>
      <c r="D136" s="46">
        <f t="shared" si="36"/>
        <v>0</v>
      </c>
      <c r="E136" s="46">
        <f t="shared" si="36"/>
        <v>0</v>
      </c>
      <c r="F136" s="46">
        <f t="shared" si="36"/>
        <v>0</v>
      </c>
      <c r="G136" s="46">
        <f t="shared" si="36"/>
        <v>0</v>
      </c>
      <c r="H136" s="46">
        <f t="shared" si="36"/>
        <v>0</v>
      </c>
      <c r="I136" s="7">
        <f t="shared" si="36"/>
        <v>0</v>
      </c>
      <c r="J136" s="7">
        <f t="shared" si="36"/>
        <v>0</v>
      </c>
      <c r="K136" s="6">
        <f t="shared" si="36"/>
        <v>0</v>
      </c>
    </row>
    <row r="137" spans="1:11" ht="12" customHeight="1" x14ac:dyDescent="0.25">
      <c r="A137" s="36" t="s">
        <v>54</v>
      </c>
      <c r="B137" s="48" t="s">
        <v>53</v>
      </c>
      <c r="C137" s="34"/>
      <c r="D137" s="33"/>
      <c r="E137" s="33"/>
      <c r="F137" s="33"/>
      <c r="G137" s="33"/>
      <c r="H137" s="33"/>
      <c r="I137" s="34"/>
      <c r="J137" s="47">
        <f>D137+E137+F137+G137+H137+I137</f>
        <v>0</v>
      </c>
      <c r="K137" s="37">
        <f>C137+J137</f>
        <v>0</v>
      </c>
    </row>
    <row r="138" spans="1:11" ht="12" customHeight="1" x14ac:dyDescent="0.25">
      <c r="A138" s="36" t="s">
        <v>52</v>
      </c>
      <c r="B138" s="48" t="s">
        <v>51</v>
      </c>
      <c r="C138" s="34"/>
      <c r="D138" s="33"/>
      <c r="E138" s="33"/>
      <c r="F138" s="33"/>
      <c r="G138" s="33"/>
      <c r="H138" s="33"/>
      <c r="I138" s="34"/>
      <c r="J138" s="47">
        <f>D138+E138+F138+G138+H138+I138</f>
        <v>0</v>
      </c>
      <c r="K138" s="37">
        <f>C138+J138</f>
        <v>0</v>
      </c>
    </row>
    <row r="139" spans="1:11" ht="12" customHeight="1" thickBot="1" x14ac:dyDescent="0.3">
      <c r="A139" s="42" t="s">
        <v>50</v>
      </c>
      <c r="B139" s="48" t="s">
        <v>49</v>
      </c>
      <c r="C139" s="34"/>
      <c r="D139" s="33"/>
      <c r="E139" s="33"/>
      <c r="F139" s="33"/>
      <c r="G139" s="33"/>
      <c r="H139" s="33"/>
      <c r="I139" s="34"/>
      <c r="J139" s="47">
        <f>D139+E139+F139+G139+H139+I139</f>
        <v>0</v>
      </c>
      <c r="K139" s="37">
        <f>C139+J139</f>
        <v>0</v>
      </c>
    </row>
    <row r="140" spans="1:11" ht="12" customHeight="1" thickBot="1" x14ac:dyDescent="0.3">
      <c r="A140" s="9" t="s">
        <v>48</v>
      </c>
      <c r="B140" s="20" t="s">
        <v>47</v>
      </c>
      <c r="C140" s="7">
        <f t="shared" ref="C140:K140" si="37">SUM(C141:C146)</f>
        <v>0</v>
      </c>
      <c r="D140" s="46">
        <f t="shared" si="37"/>
        <v>0</v>
      </c>
      <c r="E140" s="46">
        <f t="shared" si="37"/>
        <v>0</v>
      </c>
      <c r="F140" s="46">
        <f t="shared" si="37"/>
        <v>0</v>
      </c>
      <c r="G140" s="46">
        <f t="shared" si="37"/>
        <v>0</v>
      </c>
      <c r="H140" s="46">
        <f t="shared" si="37"/>
        <v>0</v>
      </c>
      <c r="I140" s="7">
        <f t="shared" si="37"/>
        <v>0</v>
      </c>
      <c r="J140" s="7">
        <f t="shared" si="37"/>
        <v>0</v>
      </c>
      <c r="K140" s="6">
        <f t="shared" si="37"/>
        <v>0</v>
      </c>
    </row>
    <row r="141" spans="1:11" ht="12" customHeight="1" x14ac:dyDescent="0.25">
      <c r="A141" s="36" t="s">
        <v>46</v>
      </c>
      <c r="B141" s="35" t="s">
        <v>45</v>
      </c>
      <c r="C141" s="34"/>
      <c r="D141" s="33"/>
      <c r="E141" s="33"/>
      <c r="F141" s="33"/>
      <c r="G141" s="33"/>
      <c r="H141" s="33"/>
      <c r="I141" s="34"/>
      <c r="J141" s="38">
        <f t="shared" ref="J141:J146" si="38">D141+E141+F141+G141+H141+I141</f>
        <v>0</v>
      </c>
      <c r="K141" s="37">
        <f t="shared" ref="K141:K146" si="39">C141+J141</f>
        <v>0</v>
      </c>
    </row>
    <row r="142" spans="1:11" ht="12" customHeight="1" x14ac:dyDescent="0.25">
      <c r="A142" s="36" t="s">
        <v>44</v>
      </c>
      <c r="B142" s="35" t="s">
        <v>43</v>
      </c>
      <c r="C142" s="34"/>
      <c r="D142" s="33"/>
      <c r="E142" s="33"/>
      <c r="F142" s="33"/>
      <c r="G142" s="33"/>
      <c r="H142" s="33"/>
      <c r="I142" s="34"/>
      <c r="J142" s="38">
        <f t="shared" si="38"/>
        <v>0</v>
      </c>
      <c r="K142" s="37">
        <f t="shared" si="39"/>
        <v>0</v>
      </c>
    </row>
    <row r="143" spans="1:11" ht="12" customHeight="1" x14ac:dyDescent="0.25">
      <c r="A143" s="36" t="s">
        <v>42</v>
      </c>
      <c r="B143" s="35" t="s">
        <v>41</v>
      </c>
      <c r="C143" s="34"/>
      <c r="D143" s="33"/>
      <c r="E143" s="33"/>
      <c r="F143" s="33"/>
      <c r="G143" s="33"/>
      <c r="H143" s="33"/>
      <c r="I143" s="34"/>
      <c r="J143" s="38">
        <f t="shared" si="38"/>
        <v>0</v>
      </c>
      <c r="K143" s="37">
        <f t="shared" si="39"/>
        <v>0</v>
      </c>
    </row>
    <row r="144" spans="1:11" ht="12" customHeight="1" x14ac:dyDescent="0.25">
      <c r="A144" s="36" t="s">
        <v>40</v>
      </c>
      <c r="B144" s="35" t="s">
        <v>39</v>
      </c>
      <c r="C144" s="34"/>
      <c r="D144" s="33"/>
      <c r="E144" s="33"/>
      <c r="F144" s="33"/>
      <c r="G144" s="33"/>
      <c r="H144" s="33"/>
      <c r="I144" s="34"/>
      <c r="J144" s="38">
        <f t="shared" si="38"/>
        <v>0</v>
      </c>
      <c r="K144" s="37">
        <f t="shared" si="39"/>
        <v>0</v>
      </c>
    </row>
    <row r="145" spans="1:15" ht="12" customHeight="1" x14ac:dyDescent="0.25">
      <c r="A145" s="36" t="s">
        <v>38</v>
      </c>
      <c r="B145" s="35" t="s">
        <v>37</v>
      </c>
      <c r="C145" s="34"/>
      <c r="D145" s="33"/>
      <c r="E145" s="33"/>
      <c r="F145" s="33"/>
      <c r="G145" s="33"/>
      <c r="H145" s="33"/>
      <c r="I145" s="34"/>
      <c r="J145" s="38">
        <f t="shared" si="38"/>
        <v>0</v>
      </c>
      <c r="K145" s="37">
        <f t="shared" si="39"/>
        <v>0</v>
      </c>
    </row>
    <row r="146" spans="1:15" ht="12" customHeight="1" thickBot="1" x14ac:dyDescent="0.3">
      <c r="A146" s="42" t="s">
        <v>36</v>
      </c>
      <c r="B146" s="35" t="s">
        <v>35</v>
      </c>
      <c r="C146" s="34"/>
      <c r="D146" s="33"/>
      <c r="E146" s="33"/>
      <c r="F146" s="33"/>
      <c r="G146" s="33"/>
      <c r="H146" s="33"/>
      <c r="I146" s="34"/>
      <c r="J146" s="38">
        <f t="shared" si="38"/>
        <v>0</v>
      </c>
      <c r="K146" s="37">
        <f t="shared" si="39"/>
        <v>0</v>
      </c>
    </row>
    <row r="147" spans="1:15" ht="12" customHeight="1" thickBot="1" x14ac:dyDescent="0.3">
      <c r="A147" s="9" t="s">
        <v>34</v>
      </c>
      <c r="B147" s="20" t="s">
        <v>33</v>
      </c>
      <c r="C147" s="44">
        <f t="shared" ref="C147:K147" si="40">+C148+C149+C150+C151</f>
        <v>0</v>
      </c>
      <c r="D147" s="45">
        <f t="shared" si="40"/>
        <v>0</v>
      </c>
      <c r="E147" s="45">
        <f t="shared" si="40"/>
        <v>0</v>
      </c>
      <c r="F147" s="45">
        <f t="shared" si="40"/>
        <v>0</v>
      </c>
      <c r="G147" s="45">
        <f t="shared" si="40"/>
        <v>0</v>
      </c>
      <c r="H147" s="45">
        <f t="shared" si="40"/>
        <v>0</v>
      </c>
      <c r="I147" s="44">
        <f t="shared" si="40"/>
        <v>0</v>
      </c>
      <c r="J147" s="44">
        <f t="shared" si="40"/>
        <v>0</v>
      </c>
      <c r="K147" s="43">
        <f t="shared" si="40"/>
        <v>0</v>
      </c>
    </row>
    <row r="148" spans="1:15" ht="12" customHeight="1" x14ac:dyDescent="0.25">
      <c r="A148" s="36" t="s">
        <v>32</v>
      </c>
      <c r="B148" s="35" t="s">
        <v>31</v>
      </c>
      <c r="C148" s="34"/>
      <c r="D148" s="33"/>
      <c r="E148" s="33"/>
      <c r="F148" s="33"/>
      <c r="G148" s="33"/>
      <c r="H148" s="33"/>
      <c r="I148" s="34"/>
      <c r="J148" s="38">
        <f>D148+E148+F148+G148+H148+I148</f>
        <v>0</v>
      </c>
      <c r="K148" s="37">
        <f>C148+J148</f>
        <v>0</v>
      </c>
    </row>
    <row r="149" spans="1:15" ht="12" customHeight="1" x14ac:dyDescent="0.25">
      <c r="A149" s="36" t="s">
        <v>30</v>
      </c>
      <c r="B149" s="35" t="s">
        <v>29</v>
      </c>
      <c r="C149" s="34"/>
      <c r="D149" s="33"/>
      <c r="E149" s="33"/>
      <c r="F149" s="33"/>
      <c r="G149" s="33"/>
      <c r="H149" s="33"/>
      <c r="I149" s="34"/>
      <c r="J149" s="38">
        <f>D149+E149+F149+G149+H149+I149</f>
        <v>0</v>
      </c>
      <c r="K149" s="37">
        <f>C149+J149</f>
        <v>0</v>
      </c>
    </row>
    <row r="150" spans="1:15" ht="12" customHeight="1" x14ac:dyDescent="0.25">
      <c r="A150" s="36" t="s">
        <v>28</v>
      </c>
      <c r="B150" s="35" t="s">
        <v>27</v>
      </c>
      <c r="C150" s="34"/>
      <c r="D150" s="33"/>
      <c r="E150" s="33"/>
      <c r="F150" s="33"/>
      <c r="G150" s="33"/>
      <c r="H150" s="33"/>
      <c r="I150" s="34"/>
      <c r="J150" s="38">
        <f>D150+E150+F150+G150+H150+I150</f>
        <v>0</v>
      </c>
      <c r="K150" s="37">
        <f>C150+J150</f>
        <v>0</v>
      </c>
    </row>
    <row r="151" spans="1:15" ht="12" customHeight="1" thickBot="1" x14ac:dyDescent="0.3">
      <c r="A151" s="42" t="s">
        <v>26</v>
      </c>
      <c r="B151" s="41" t="s">
        <v>25</v>
      </c>
      <c r="C151" s="34"/>
      <c r="D151" s="33"/>
      <c r="E151" s="33"/>
      <c r="F151" s="33"/>
      <c r="G151" s="33"/>
      <c r="H151" s="33"/>
      <c r="I151" s="34"/>
      <c r="J151" s="38">
        <f>D151+E151+F151+G151+H151+I151</f>
        <v>0</v>
      </c>
      <c r="K151" s="37">
        <f>C151+J151</f>
        <v>0</v>
      </c>
    </row>
    <row r="152" spans="1:15" ht="12" customHeight="1" thickBot="1" x14ac:dyDescent="0.3">
      <c r="A152" s="9" t="s">
        <v>24</v>
      </c>
      <c r="B152" s="20" t="s">
        <v>23</v>
      </c>
      <c r="C152" s="28">
        <f t="shared" ref="C152:K152" si="41">SUM(C153:C157)</f>
        <v>0</v>
      </c>
      <c r="D152" s="40">
        <f t="shared" si="41"/>
        <v>0</v>
      </c>
      <c r="E152" s="40">
        <f t="shared" si="41"/>
        <v>0</v>
      </c>
      <c r="F152" s="40">
        <f t="shared" si="41"/>
        <v>0</v>
      </c>
      <c r="G152" s="40">
        <f t="shared" si="41"/>
        <v>0</v>
      </c>
      <c r="H152" s="40">
        <f t="shared" si="41"/>
        <v>0</v>
      </c>
      <c r="I152" s="28">
        <f t="shared" si="41"/>
        <v>0</v>
      </c>
      <c r="J152" s="28">
        <f t="shared" si="41"/>
        <v>0</v>
      </c>
      <c r="K152" s="39">
        <f t="shared" si="41"/>
        <v>0</v>
      </c>
    </row>
    <row r="153" spans="1:15" ht="12" customHeight="1" x14ac:dyDescent="0.25">
      <c r="A153" s="36" t="s">
        <v>22</v>
      </c>
      <c r="B153" s="35" t="s">
        <v>21</v>
      </c>
      <c r="C153" s="34"/>
      <c r="D153" s="33"/>
      <c r="E153" s="33"/>
      <c r="F153" s="33"/>
      <c r="G153" s="33"/>
      <c r="H153" s="33"/>
      <c r="I153" s="34"/>
      <c r="J153" s="38">
        <f t="shared" ref="J153:J159" si="42">D153+E153+F153+G153+H153+I153</f>
        <v>0</v>
      </c>
      <c r="K153" s="37">
        <f t="shared" ref="K153:K159" si="43">C153+J153</f>
        <v>0</v>
      </c>
    </row>
    <row r="154" spans="1:15" ht="12" customHeight="1" x14ac:dyDescent="0.25">
      <c r="A154" s="36" t="s">
        <v>20</v>
      </c>
      <c r="B154" s="35" t="s">
        <v>19</v>
      </c>
      <c r="C154" s="34"/>
      <c r="D154" s="33"/>
      <c r="E154" s="33"/>
      <c r="F154" s="33"/>
      <c r="G154" s="33"/>
      <c r="H154" s="33"/>
      <c r="I154" s="34"/>
      <c r="J154" s="38">
        <f t="shared" si="42"/>
        <v>0</v>
      </c>
      <c r="K154" s="37">
        <f t="shared" si="43"/>
        <v>0</v>
      </c>
    </row>
    <row r="155" spans="1:15" ht="12" customHeight="1" x14ac:dyDescent="0.25">
      <c r="A155" s="36" t="s">
        <v>18</v>
      </c>
      <c r="B155" s="35" t="s">
        <v>17</v>
      </c>
      <c r="C155" s="34"/>
      <c r="D155" s="33"/>
      <c r="E155" s="33"/>
      <c r="F155" s="33"/>
      <c r="G155" s="33"/>
      <c r="H155" s="33"/>
      <c r="I155" s="34"/>
      <c r="J155" s="38">
        <f t="shared" si="42"/>
        <v>0</v>
      </c>
      <c r="K155" s="37">
        <f t="shared" si="43"/>
        <v>0</v>
      </c>
    </row>
    <row r="156" spans="1:15" ht="12" customHeight="1" x14ac:dyDescent="0.25">
      <c r="A156" s="36" t="s">
        <v>16</v>
      </c>
      <c r="B156" s="35" t="s">
        <v>15</v>
      </c>
      <c r="C156" s="34"/>
      <c r="D156" s="33"/>
      <c r="E156" s="33"/>
      <c r="F156" s="33"/>
      <c r="G156" s="33"/>
      <c r="H156" s="33"/>
      <c r="I156" s="34"/>
      <c r="J156" s="38">
        <f t="shared" si="42"/>
        <v>0</v>
      </c>
      <c r="K156" s="37">
        <f t="shared" si="43"/>
        <v>0</v>
      </c>
    </row>
    <row r="157" spans="1:15" ht="12" customHeight="1" thickBot="1" x14ac:dyDescent="0.3">
      <c r="A157" s="36" t="s">
        <v>14</v>
      </c>
      <c r="B157" s="35" t="s">
        <v>13</v>
      </c>
      <c r="C157" s="34"/>
      <c r="D157" s="33"/>
      <c r="E157" s="32"/>
      <c r="F157" s="32"/>
      <c r="G157" s="32"/>
      <c r="H157" s="32"/>
      <c r="I157" s="31"/>
      <c r="J157" s="30">
        <f t="shared" si="42"/>
        <v>0</v>
      </c>
      <c r="K157" s="29">
        <f t="shared" si="43"/>
        <v>0</v>
      </c>
    </row>
    <row r="158" spans="1:15" ht="12" customHeight="1" thickBot="1" x14ac:dyDescent="0.3">
      <c r="A158" s="9" t="s">
        <v>12</v>
      </c>
      <c r="B158" s="20" t="s">
        <v>11</v>
      </c>
      <c r="C158" s="26"/>
      <c r="D158" s="25"/>
      <c r="E158" s="25"/>
      <c r="F158" s="25"/>
      <c r="G158" s="25"/>
      <c r="H158" s="25"/>
      <c r="I158" s="26"/>
      <c r="J158" s="28">
        <f t="shared" si="42"/>
        <v>0</v>
      </c>
      <c r="K158" s="27">
        <f t="shared" si="43"/>
        <v>0</v>
      </c>
    </row>
    <row r="159" spans="1:15" ht="12" customHeight="1" thickBot="1" x14ac:dyDescent="0.3">
      <c r="A159" s="9" t="s">
        <v>10</v>
      </c>
      <c r="B159" s="20" t="s">
        <v>9</v>
      </c>
      <c r="C159" s="26"/>
      <c r="D159" s="25"/>
      <c r="E159" s="24"/>
      <c r="F159" s="24"/>
      <c r="G159" s="24"/>
      <c r="H159" s="24"/>
      <c r="I159" s="23"/>
      <c r="J159" s="22">
        <f t="shared" si="42"/>
        <v>0</v>
      </c>
      <c r="K159" s="21">
        <f t="shared" si="43"/>
        <v>0</v>
      </c>
    </row>
    <row r="160" spans="1:15" ht="15.2" customHeight="1" thickBot="1" x14ac:dyDescent="0.3">
      <c r="A160" s="9" t="s">
        <v>8</v>
      </c>
      <c r="B160" s="20" t="s">
        <v>7</v>
      </c>
      <c r="C160" s="14">
        <f t="shared" ref="C160:K160" si="44">+C136+C140+C147+C152+C158+C159</f>
        <v>0</v>
      </c>
      <c r="D160" s="15">
        <f t="shared" si="44"/>
        <v>0</v>
      </c>
      <c r="E160" s="15">
        <f t="shared" si="44"/>
        <v>0</v>
      </c>
      <c r="F160" s="15">
        <f t="shared" si="44"/>
        <v>0</v>
      </c>
      <c r="G160" s="15">
        <f t="shared" si="44"/>
        <v>0</v>
      </c>
      <c r="H160" s="15">
        <f t="shared" si="44"/>
        <v>0</v>
      </c>
      <c r="I160" s="14">
        <f t="shared" si="44"/>
        <v>0</v>
      </c>
      <c r="J160" s="14">
        <f t="shared" si="44"/>
        <v>0</v>
      </c>
      <c r="K160" s="13">
        <f t="shared" si="44"/>
        <v>0</v>
      </c>
      <c r="L160" s="19"/>
      <c r="M160" s="18"/>
      <c r="N160" s="18"/>
      <c r="O160" s="18"/>
    </row>
    <row r="161" spans="1:11" s="12" customFormat="1" ht="12.95" customHeight="1" thickBot="1" x14ac:dyDescent="0.25">
      <c r="A161" s="17" t="s">
        <v>6</v>
      </c>
      <c r="B161" s="16" t="s">
        <v>5</v>
      </c>
      <c r="C161" s="14">
        <f t="shared" ref="C161:K161" si="45">+C135+C160</f>
        <v>0</v>
      </c>
      <c r="D161" s="15">
        <f t="shared" si="45"/>
        <v>0</v>
      </c>
      <c r="E161" s="15">
        <f t="shared" si="45"/>
        <v>0</v>
      </c>
      <c r="F161" s="15">
        <f t="shared" si="45"/>
        <v>0</v>
      </c>
      <c r="G161" s="15">
        <f t="shared" si="45"/>
        <v>0</v>
      </c>
      <c r="H161" s="15">
        <f t="shared" si="45"/>
        <v>0</v>
      </c>
      <c r="I161" s="14">
        <f t="shared" si="45"/>
        <v>0</v>
      </c>
      <c r="J161" s="14">
        <f t="shared" si="45"/>
        <v>0</v>
      </c>
      <c r="K161" s="13">
        <f t="shared" si="45"/>
        <v>0</v>
      </c>
    </row>
    <row r="162" spans="1:11" ht="7.5" customHeight="1" x14ac:dyDescent="0.25"/>
    <row r="163" spans="1:11" x14ac:dyDescent="0.25">
      <c r="A163" s="493" t="s">
        <v>4</v>
      </c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</row>
    <row r="164" spans="1:11" ht="15.2" customHeight="1" thickBot="1" x14ac:dyDescent="0.3">
      <c r="A164" s="476" t="s">
        <v>3</v>
      </c>
      <c r="B164" s="476"/>
      <c r="C164" s="11"/>
      <c r="K164" s="11" t="str">
        <f>K96</f>
        <v>Forintban!</v>
      </c>
    </row>
    <row r="165" spans="1:11" ht="25.5" customHeight="1" thickBot="1" x14ac:dyDescent="0.3">
      <c r="A165" s="9">
        <v>1</v>
      </c>
      <c r="B165" s="8" t="s">
        <v>2</v>
      </c>
      <c r="C165" s="10">
        <f t="shared" ref="C165:K165" si="46">+C68-C135</f>
        <v>0</v>
      </c>
      <c r="D165" s="7">
        <f t="shared" si="46"/>
        <v>0</v>
      </c>
      <c r="E165" s="7">
        <f t="shared" si="46"/>
        <v>0</v>
      </c>
      <c r="F165" s="7">
        <f t="shared" si="46"/>
        <v>0</v>
      </c>
      <c r="G165" s="7">
        <f t="shared" si="46"/>
        <v>0</v>
      </c>
      <c r="H165" s="7">
        <f t="shared" si="46"/>
        <v>0</v>
      </c>
      <c r="I165" s="7">
        <f t="shared" si="46"/>
        <v>0</v>
      </c>
      <c r="J165" s="7">
        <f t="shared" si="46"/>
        <v>0</v>
      </c>
      <c r="K165" s="6">
        <f t="shared" si="46"/>
        <v>0</v>
      </c>
    </row>
    <row r="166" spans="1:11" ht="32.450000000000003" customHeight="1" thickBot="1" x14ac:dyDescent="0.3">
      <c r="A166" s="9" t="s">
        <v>1</v>
      </c>
      <c r="B166" s="8" t="s">
        <v>0</v>
      </c>
      <c r="C166" s="7">
        <f t="shared" ref="C166:K166" si="47">+C92-C160</f>
        <v>0</v>
      </c>
      <c r="D166" s="7">
        <f t="shared" si="47"/>
        <v>0</v>
      </c>
      <c r="E166" s="7">
        <f t="shared" si="47"/>
        <v>0</v>
      </c>
      <c r="F166" s="7">
        <f t="shared" si="47"/>
        <v>0</v>
      </c>
      <c r="G166" s="7">
        <f t="shared" si="47"/>
        <v>0</v>
      </c>
      <c r="H166" s="7">
        <f t="shared" si="47"/>
        <v>0</v>
      </c>
      <c r="I166" s="7">
        <f t="shared" si="47"/>
        <v>0</v>
      </c>
      <c r="J166" s="7">
        <f t="shared" si="47"/>
        <v>0</v>
      </c>
      <c r="K166" s="6">
        <f t="shared" si="47"/>
        <v>0</v>
      </c>
    </row>
    <row r="167" spans="1:11" x14ac:dyDescent="0.25">
      <c r="C167" s="5">
        <f>C93-C161</f>
        <v>0</v>
      </c>
      <c r="D167" s="4"/>
      <c r="E167" s="4"/>
      <c r="F167" s="4"/>
      <c r="G167" s="4"/>
      <c r="H167" s="4"/>
      <c r="I167" s="4"/>
      <c r="J167" s="4"/>
      <c r="K167" s="3">
        <f>K93-K161</f>
        <v>0</v>
      </c>
    </row>
  </sheetData>
  <sheetProtection sheet="1"/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DB30-5ECC-451C-8C8B-5B7BF7DE7664}">
  <sheetPr>
    <tabColor rgb="FF92D050"/>
  </sheetPr>
  <dimension ref="A1:J33"/>
  <sheetViews>
    <sheetView topLeftCell="C1" zoomScale="106" zoomScaleNormal="106" zoomScaleSheetLayoutView="100" workbookViewId="0">
      <selection activeCell="G10" sqref="G10"/>
    </sheetView>
  </sheetViews>
  <sheetFormatPr defaultRowHeight="12.75" x14ac:dyDescent="0.2"/>
  <cols>
    <col min="1" max="1" width="6.83203125" style="140" customWidth="1"/>
    <col min="2" max="2" width="48" style="141" customWidth="1"/>
    <col min="3" max="5" width="15.5" style="140" customWidth="1"/>
    <col min="6" max="6" width="55.1640625" style="140" customWidth="1"/>
    <col min="7" max="9" width="15.5" style="140" customWidth="1"/>
    <col min="10" max="10" width="4.83203125" style="140" customWidth="1"/>
    <col min="11" max="16384" width="9.33203125" style="140"/>
  </cols>
  <sheetData>
    <row r="1" spans="1:10" ht="39.75" customHeight="1" x14ac:dyDescent="0.2">
      <c r="A1" s="499" t="s">
        <v>344</v>
      </c>
      <c r="B1" s="500"/>
      <c r="C1" s="500"/>
      <c r="D1" s="500"/>
      <c r="E1" s="500"/>
      <c r="F1" s="500"/>
      <c r="G1" s="500"/>
      <c r="H1" s="500"/>
      <c r="I1" s="500"/>
      <c r="J1" s="497" t="s">
        <v>512</v>
      </c>
    </row>
    <row r="2" spans="1:10" ht="14.25" thickBot="1" x14ac:dyDescent="0.25">
      <c r="G2" s="200"/>
      <c r="H2" s="200"/>
      <c r="I2" s="200" t="str">
        <f>CONCATENATE('E_1.1.sz.mell.'!K7)</f>
        <v>Forintban!</v>
      </c>
      <c r="J2" s="497"/>
    </row>
    <row r="3" spans="1:10" ht="18" customHeight="1" thickBot="1" x14ac:dyDescent="0.25">
      <c r="A3" s="495" t="s">
        <v>139</v>
      </c>
      <c r="B3" s="197" t="s">
        <v>343</v>
      </c>
      <c r="C3" s="199"/>
      <c r="D3" s="198"/>
      <c r="E3" s="198"/>
      <c r="F3" s="197" t="s">
        <v>342</v>
      </c>
      <c r="G3" s="196"/>
      <c r="H3" s="195"/>
      <c r="I3" s="194"/>
      <c r="J3" s="497"/>
    </row>
    <row r="4" spans="1:10" s="187" customFormat="1" ht="42.75" customHeight="1" thickBot="1" x14ac:dyDescent="0.25">
      <c r="A4" s="496"/>
      <c r="B4" s="193" t="s">
        <v>340</v>
      </c>
      <c r="C4" s="190" t="str">
        <f>+CONCATENATE('E_1.1.sz.mell.'!C8," eredeti előirányzat")</f>
        <v>2019. évi eredeti előirányzat</v>
      </c>
      <c r="D4" s="192" t="s">
        <v>341</v>
      </c>
      <c r="E4" s="192" t="str">
        <f>+CONCATENATE(LEFT('E_1.1.sz.mell.'!C8,4),". …….. Módisítás után" )</f>
        <v>2019. …….. Módisítás után</v>
      </c>
      <c r="F4" s="191" t="s">
        <v>340</v>
      </c>
      <c r="G4" s="190" t="str">
        <f>+C4</f>
        <v>2019. évi eredeti előirányzat</v>
      </c>
      <c r="H4" s="189" t="str">
        <f>+D4</f>
        <v xml:space="preserve">Halmozott módosítás 2019.   06. 30-ig </v>
      </c>
      <c r="I4" s="188" t="str">
        <f>+E4</f>
        <v>2019. …….. Módisítás után</v>
      </c>
      <c r="J4" s="497"/>
    </row>
    <row r="5" spans="1:10" s="181" customFormat="1" ht="12" customHeight="1" thickBot="1" x14ac:dyDescent="0.25">
      <c r="A5" s="186" t="s">
        <v>136</v>
      </c>
      <c r="B5" s="184" t="s">
        <v>135</v>
      </c>
      <c r="C5" s="183" t="s">
        <v>134</v>
      </c>
      <c r="D5" s="185" t="s">
        <v>133</v>
      </c>
      <c r="E5" s="185" t="s">
        <v>339</v>
      </c>
      <c r="F5" s="184" t="s">
        <v>338</v>
      </c>
      <c r="G5" s="183" t="s">
        <v>130</v>
      </c>
      <c r="H5" s="183" t="s">
        <v>129</v>
      </c>
      <c r="I5" s="182" t="s">
        <v>337</v>
      </c>
      <c r="J5" s="497"/>
    </row>
    <row r="6" spans="1:10" ht="12.95" customHeight="1" x14ac:dyDescent="0.2">
      <c r="A6" s="180" t="s">
        <v>125</v>
      </c>
      <c r="B6" s="165" t="s">
        <v>336</v>
      </c>
      <c r="C6" s="179">
        <v>156708240</v>
      </c>
      <c r="D6" s="179">
        <v>234765</v>
      </c>
      <c r="E6" s="175">
        <f t="shared" ref="E6:E16" si="0">C6+D6</f>
        <v>156943005</v>
      </c>
      <c r="F6" s="165" t="s">
        <v>335</v>
      </c>
      <c r="G6" s="179">
        <v>76396820</v>
      </c>
      <c r="H6" s="179">
        <v>24216485</v>
      </c>
      <c r="I6" s="169">
        <f t="shared" ref="I6:I17" si="1">G6+H6</f>
        <v>100613305</v>
      </c>
      <c r="J6" s="497"/>
    </row>
    <row r="7" spans="1:10" ht="12.95" customHeight="1" x14ac:dyDescent="0.2">
      <c r="A7" s="162" t="s">
        <v>1</v>
      </c>
      <c r="B7" s="159" t="s">
        <v>334</v>
      </c>
      <c r="C7" s="174">
        <v>5832000</v>
      </c>
      <c r="D7" s="174">
        <v>29552642</v>
      </c>
      <c r="E7" s="175">
        <f t="shared" si="0"/>
        <v>35384642</v>
      </c>
      <c r="F7" s="159" t="s">
        <v>120</v>
      </c>
      <c r="G7" s="174">
        <v>14824280</v>
      </c>
      <c r="H7" s="174">
        <v>2344506</v>
      </c>
      <c r="I7" s="169">
        <f t="shared" si="1"/>
        <v>17168786</v>
      </c>
      <c r="J7" s="497"/>
    </row>
    <row r="8" spans="1:10" ht="12.95" customHeight="1" x14ac:dyDescent="0.2">
      <c r="A8" s="162" t="s">
        <v>58</v>
      </c>
      <c r="B8" s="159" t="s">
        <v>333</v>
      </c>
      <c r="C8" s="174"/>
      <c r="D8" s="174"/>
      <c r="E8" s="175">
        <f t="shared" si="0"/>
        <v>0</v>
      </c>
      <c r="F8" s="159" t="s">
        <v>332</v>
      </c>
      <c r="G8" s="174">
        <v>72764989</v>
      </c>
      <c r="H8" s="174">
        <v>19930269</v>
      </c>
      <c r="I8" s="169">
        <f t="shared" si="1"/>
        <v>92695258</v>
      </c>
      <c r="J8" s="497"/>
    </row>
    <row r="9" spans="1:10" ht="12.95" customHeight="1" x14ac:dyDescent="0.2">
      <c r="A9" s="162" t="s">
        <v>56</v>
      </c>
      <c r="B9" s="159" t="s">
        <v>331</v>
      </c>
      <c r="C9" s="174">
        <v>15000000</v>
      </c>
      <c r="D9" s="174">
        <v>500000</v>
      </c>
      <c r="E9" s="175">
        <f t="shared" si="0"/>
        <v>15500000</v>
      </c>
      <c r="F9" s="159" t="s">
        <v>116</v>
      </c>
      <c r="G9" s="174">
        <v>23093826</v>
      </c>
      <c r="H9" s="174">
        <v>2472000</v>
      </c>
      <c r="I9" s="169">
        <f t="shared" si="1"/>
        <v>25565826</v>
      </c>
      <c r="J9" s="497"/>
    </row>
    <row r="10" spans="1:10" ht="12.95" customHeight="1" x14ac:dyDescent="0.2">
      <c r="A10" s="162" t="s">
        <v>48</v>
      </c>
      <c r="B10" s="178" t="s">
        <v>330</v>
      </c>
      <c r="C10" s="174">
        <v>9539675</v>
      </c>
      <c r="D10" s="174">
        <v>3272896</v>
      </c>
      <c r="E10" s="175">
        <f t="shared" si="0"/>
        <v>12812571</v>
      </c>
      <c r="F10" s="159" t="s">
        <v>114</v>
      </c>
      <c r="G10" s="174"/>
      <c r="H10" s="174">
        <v>6093300</v>
      </c>
      <c r="I10" s="169">
        <f t="shared" si="1"/>
        <v>6093300</v>
      </c>
      <c r="J10" s="497"/>
    </row>
    <row r="11" spans="1:10" ht="12.95" customHeight="1" x14ac:dyDescent="0.2">
      <c r="A11" s="162" t="s">
        <v>34</v>
      </c>
      <c r="B11" s="159" t="s">
        <v>329</v>
      </c>
      <c r="C11" s="176"/>
      <c r="D11" s="176"/>
      <c r="E11" s="175">
        <f t="shared" si="0"/>
        <v>0</v>
      </c>
      <c r="F11" s="159" t="s">
        <v>90</v>
      </c>
      <c r="G11" s="174"/>
      <c r="H11" s="174"/>
      <c r="I11" s="169">
        <f t="shared" si="1"/>
        <v>0</v>
      </c>
      <c r="J11" s="497"/>
    </row>
    <row r="12" spans="1:10" ht="12.95" customHeight="1" x14ac:dyDescent="0.2">
      <c r="A12" s="162" t="s">
        <v>24</v>
      </c>
      <c r="B12" s="159" t="s">
        <v>328</v>
      </c>
      <c r="C12" s="174"/>
      <c r="D12" s="174"/>
      <c r="E12" s="175">
        <f t="shared" si="0"/>
        <v>0</v>
      </c>
      <c r="F12" s="171"/>
      <c r="G12" s="174"/>
      <c r="H12" s="174"/>
      <c r="I12" s="169">
        <f t="shared" si="1"/>
        <v>0</v>
      </c>
      <c r="J12" s="497"/>
    </row>
    <row r="13" spans="1:10" ht="12.95" customHeight="1" x14ac:dyDescent="0.2">
      <c r="A13" s="162" t="s">
        <v>12</v>
      </c>
      <c r="B13" s="171"/>
      <c r="C13" s="174"/>
      <c r="D13" s="174"/>
      <c r="E13" s="175">
        <f t="shared" si="0"/>
        <v>0</v>
      </c>
      <c r="F13" s="171"/>
      <c r="G13" s="174"/>
      <c r="H13" s="174"/>
      <c r="I13" s="169">
        <f t="shared" si="1"/>
        <v>0</v>
      </c>
      <c r="J13" s="497"/>
    </row>
    <row r="14" spans="1:10" ht="12.95" customHeight="1" x14ac:dyDescent="0.2">
      <c r="A14" s="162" t="s">
        <v>10</v>
      </c>
      <c r="B14" s="177"/>
      <c r="C14" s="176"/>
      <c r="D14" s="176"/>
      <c r="E14" s="175">
        <f t="shared" si="0"/>
        <v>0</v>
      </c>
      <c r="F14" s="171"/>
      <c r="G14" s="174"/>
      <c r="H14" s="174"/>
      <c r="I14" s="169">
        <f t="shared" si="1"/>
        <v>0</v>
      </c>
      <c r="J14" s="497"/>
    </row>
    <row r="15" spans="1:10" ht="12.95" customHeight="1" x14ac:dyDescent="0.2">
      <c r="A15" s="162" t="s">
        <v>8</v>
      </c>
      <c r="B15" s="171"/>
      <c r="C15" s="174"/>
      <c r="D15" s="174"/>
      <c r="E15" s="175">
        <f t="shared" si="0"/>
        <v>0</v>
      </c>
      <c r="F15" s="171"/>
      <c r="G15" s="174"/>
      <c r="H15" s="174"/>
      <c r="I15" s="169">
        <f t="shared" si="1"/>
        <v>0</v>
      </c>
      <c r="J15" s="497"/>
    </row>
    <row r="16" spans="1:10" ht="12.95" customHeight="1" x14ac:dyDescent="0.2">
      <c r="A16" s="162" t="s">
        <v>6</v>
      </c>
      <c r="B16" s="171"/>
      <c r="C16" s="174"/>
      <c r="D16" s="174"/>
      <c r="E16" s="175">
        <f t="shared" si="0"/>
        <v>0</v>
      </c>
      <c r="F16" s="171"/>
      <c r="G16" s="174"/>
      <c r="H16" s="174"/>
      <c r="I16" s="169">
        <f t="shared" si="1"/>
        <v>0</v>
      </c>
      <c r="J16" s="497"/>
    </row>
    <row r="17" spans="1:10" ht="12.95" customHeight="1" thickBot="1" x14ac:dyDescent="0.25">
      <c r="A17" s="162" t="s">
        <v>327</v>
      </c>
      <c r="B17" s="173"/>
      <c r="C17" s="170"/>
      <c r="D17" s="170"/>
      <c r="E17" s="172"/>
      <c r="F17" s="171"/>
      <c r="G17" s="170"/>
      <c r="H17" s="170"/>
      <c r="I17" s="169">
        <f t="shared" si="1"/>
        <v>0</v>
      </c>
      <c r="J17" s="497"/>
    </row>
    <row r="18" spans="1:10" ht="21.75" thickBot="1" x14ac:dyDescent="0.25">
      <c r="A18" s="145" t="s">
        <v>326</v>
      </c>
      <c r="B18" s="149" t="s">
        <v>325</v>
      </c>
      <c r="C18" s="148">
        <f>C6+C7+C9+C10+C11+C13+C14+C15+C16+C17</f>
        <v>187079915</v>
      </c>
      <c r="D18" s="148">
        <f>D6+D7+D9+D10+D11+D13+D14+D15+D16+D17</f>
        <v>33560303</v>
      </c>
      <c r="E18" s="148">
        <f>E6+E7+E9+E10+E11+E13+E14+E15+E16+E17</f>
        <v>220640218</v>
      </c>
      <c r="F18" s="149" t="s">
        <v>324</v>
      </c>
      <c r="G18" s="148">
        <f>SUM(G6:G17)</f>
        <v>187079915</v>
      </c>
      <c r="H18" s="148">
        <f>SUM(H6:H17)</f>
        <v>55056560</v>
      </c>
      <c r="I18" s="147">
        <f>SUM(I6:I17)</f>
        <v>242136475</v>
      </c>
      <c r="J18" s="497"/>
    </row>
    <row r="19" spans="1:10" ht="12.95" customHeight="1" x14ac:dyDescent="0.2">
      <c r="A19" s="166" t="s">
        <v>323</v>
      </c>
      <c r="B19" s="155" t="s">
        <v>322</v>
      </c>
      <c r="C19" s="168">
        <f>+C20+C21+C22+C23</f>
        <v>0</v>
      </c>
      <c r="D19" s="168">
        <f>+D20+D21+D22+D23</f>
        <v>30216836</v>
      </c>
      <c r="E19" s="168">
        <f>+E20+E21+E22+E23</f>
        <v>30216836</v>
      </c>
      <c r="F19" s="161" t="s">
        <v>321</v>
      </c>
      <c r="G19" s="152"/>
      <c r="H19" s="152"/>
      <c r="I19" s="151">
        <f>G19+H19</f>
        <v>0</v>
      </c>
      <c r="J19" s="497"/>
    </row>
    <row r="20" spans="1:10" ht="12.95" customHeight="1" x14ac:dyDescent="0.2">
      <c r="A20" s="164" t="s">
        <v>320</v>
      </c>
      <c r="B20" s="161" t="s">
        <v>319</v>
      </c>
      <c r="C20" s="158"/>
      <c r="D20" s="158">
        <v>30216836</v>
      </c>
      <c r="E20" s="160">
        <f>C20+D20</f>
        <v>30216836</v>
      </c>
      <c r="F20" s="161" t="s">
        <v>318</v>
      </c>
      <c r="G20" s="158"/>
      <c r="H20" s="158"/>
      <c r="I20" s="157">
        <f>G20+H20</f>
        <v>0</v>
      </c>
      <c r="J20" s="497"/>
    </row>
    <row r="21" spans="1:10" ht="12.95" customHeight="1" x14ac:dyDescent="0.2">
      <c r="A21" s="164" t="s">
        <v>317</v>
      </c>
      <c r="B21" s="161" t="s">
        <v>316</v>
      </c>
      <c r="C21" s="158"/>
      <c r="D21" s="158"/>
      <c r="E21" s="160">
        <f>C21+D21</f>
        <v>0</v>
      </c>
      <c r="F21" s="161" t="s">
        <v>29</v>
      </c>
      <c r="G21" s="158"/>
      <c r="H21" s="158">
        <v>5413134</v>
      </c>
      <c r="I21" s="157">
        <v>5413134</v>
      </c>
      <c r="J21" s="497"/>
    </row>
    <row r="22" spans="1:10" ht="12.95" customHeight="1" x14ac:dyDescent="0.2">
      <c r="A22" s="164" t="s">
        <v>315</v>
      </c>
      <c r="B22" s="161" t="s">
        <v>314</v>
      </c>
      <c r="C22" s="158"/>
      <c r="D22" s="158"/>
      <c r="E22" s="160">
        <f>C22+D22</f>
        <v>0</v>
      </c>
      <c r="F22" s="161" t="s">
        <v>313</v>
      </c>
      <c r="G22" s="158"/>
      <c r="H22" s="158"/>
      <c r="I22" s="157">
        <f t="shared" ref="I22:I28" si="2">G22+H22</f>
        <v>0</v>
      </c>
      <c r="J22" s="497"/>
    </row>
    <row r="23" spans="1:10" ht="12.95" customHeight="1" x14ac:dyDescent="0.2">
      <c r="A23" s="164" t="s">
        <v>312</v>
      </c>
      <c r="B23" s="163" t="s">
        <v>311</v>
      </c>
      <c r="C23" s="158"/>
      <c r="D23" s="158"/>
      <c r="E23" s="160">
        <f>C23+D23</f>
        <v>0</v>
      </c>
      <c r="F23" s="155" t="s">
        <v>310</v>
      </c>
      <c r="G23" s="158"/>
      <c r="H23" s="158"/>
      <c r="I23" s="157">
        <f t="shared" si="2"/>
        <v>0</v>
      </c>
      <c r="J23" s="497"/>
    </row>
    <row r="24" spans="1:10" ht="12.95" customHeight="1" x14ac:dyDescent="0.2">
      <c r="A24" s="164" t="s">
        <v>309</v>
      </c>
      <c r="B24" s="161" t="s">
        <v>308</v>
      </c>
      <c r="C24" s="167">
        <f>+C25+C26</f>
        <v>0</v>
      </c>
      <c r="D24" s="167">
        <f>+D25+D26</f>
        <v>0</v>
      </c>
      <c r="E24" s="167">
        <f>+E25+E26</f>
        <v>0</v>
      </c>
      <c r="F24" s="161" t="s">
        <v>307</v>
      </c>
      <c r="G24" s="158"/>
      <c r="H24" s="158"/>
      <c r="I24" s="157">
        <f t="shared" si="2"/>
        <v>0</v>
      </c>
      <c r="J24" s="497"/>
    </row>
    <row r="25" spans="1:10" ht="12.95" customHeight="1" x14ac:dyDescent="0.2">
      <c r="A25" s="166" t="s">
        <v>306</v>
      </c>
      <c r="B25" s="155" t="s">
        <v>305</v>
      </c>
      <c r="C25" s="152"/>
      <c r="D25" s="152"/>
      <c r="E25" s="154">
        <f>C25+D25</f>
        <v>0</v>
      </c>
      <c r="F25" s="165" t="s">
        <v>27</v>
      </c>
      <c r="G25" s="152"/>
      <c r="H25" s="152"/>
      <c r="I25" s="151">
        <f t="shared" si="2"/>
        <v>0</v>
      </c>
      <c r="J25" s="497"/>
    </row>
    <row r="26" spans="1:10" ht="12.95" customHeight="1" x14ac:dyDescent="0.2">
      <c r="A26" s="164" t="s">
        <v>304</v>
      </c>
      <c r="B26" s="163" t="s">
        <v>303</v>
      </c>
      <c r="C26" s="158"/>
      <c r="D26" s="158"/>
      <c r="E26" s="160">
        <f>C26+D26</f>
        <v>0</v>
      </c>
      <c r="F26" s="159" t="s">
        <v>11</v>
      </c>
      <c r="G26" s="158"/>
      <c r="H26" s="158"/>
      <c r="I26" s="157">
        <f t="shared" si="2"/>
        <v>0</v>
      </c>
      <c r="J26" s="497"/>
    </row>
    <row r="27" spans="1:10" ht="12.95" customHeight="1" x14ac:dyDescent="0.2">
      <c r="A27" s="162" t="s">
        <v>302</v>
      </c>
      <c r="B27" s="161" t="s">
        <v>301</v>
      </c>
      <c r="C27" s="158"/>
      <c r="D27" s="158"/>
      <c r="E27" s="160">
        <f>C27+D27</f>
        <v>0</v>
      </c>
      <c r="F27" s="159" t="s">
        <v>9</v>
      </c>
      <c r="G27" s="158"/>
      <c r="H27" s="158"/>
      <c r="I27" s="157">
        <f t="shared" si="2"/>
        <v>0</v>
      </c>
      <c r="J27" s="497"/>
    </row>
    <row r="28" spans="1:10" ht="12.95" customHeight="1" thickBot="1" x14ac:dyDescent="0.25">
      <c r="A28" s="156" t="s">
        <v>300</v>
      </c>
      <c r="B28" s="155" t="s">
        <v>146</v>
      </c>
      <c r="C28" s="152"/>
      <c r="D28" s="152"/>
      <c r="E28" s="154">
        <f>C28+D28</f>
        <v>0</v>
      </c>
      <c r="F28" s="153"/>
      <c r="G28" s="152"/>
      <c r="H28" s="152"/>
      <c r="I28" s="151">
        <f t="shared" si="2"/>
        <v>0</v>
      </c>
      <c r="J28" s="497"/>
    </row>
    <row r="29" spans="1:10" ht="24" customHeight="1" thickBot="1" x14ac:dyDescent="0.25">
      <c r="A29" s="145" t="s">
        <v>299</v>
      </c>
      <c r="B29" s="149" t="s">
        <v>298</v>
      </c>
      <c r="C29" s="148">
        <f>+C19+C24+C27+C28</f>
        <v>0</v>
      </c>
      <c r="D29" s="148">
        <f>+D19+D24+D27+D28</f>
        <v>30216836</v>
      </c>
      <c r="E29" s="150">
        <f>+E19+E24+E27+E28</f>
        <v>30216836</v>
      </c>
      <c r="F29" s="149" t="s">
        <v>297</v>
      </c>
      <c r="G29" s="148">
        <f>SUM(G19:G28)</f>
        <v>0</v>
      </c>
      <c r="H29" s="148">
        <f>SUM(H19:H28)</f>
        <v>5413134</v>
      </c>
      <c r="I29" s="147">
        <f>SUM(I19:I28)</f>
        <v>5413134</v>
      </c>
      <c r="J29" s="497"/>
    </row>
    <row r="30" spans="1:10" ht="13.5" thickBot="1" x14ac:dyDescent="0.25">
      <c r="A30" s="145" t="s">
        <v>296</v>
      </c>
      <c r="B30" s="144" t="s">
        <v>295</v>
      </c>
      <c r="C30" s="143">
        <f>+C18+C29</f>
        <v>187079915</v>
      </c>
      <c r="D30" s="143">
        <f>+D18+D29</f>
        <v>63777139</v>
      </c>
      <c r="E30" s="146">
        <f>+E18+E29</f>
        <v>250857054</v>
      </c>
      <c r="F30" s="144" t="s">
        <v>294</v>
      </c>
      <c r="G30" s="143">
        <f>+G18+G29</f>
        <v>187079915</v>
      </c>
      <c r="H30" s="143">
        <f>+H18+H29</f>
        <v>60469694</v>
      </c>
      <c r="I30" s="146">
        <f>+I18+I29</f>
        <v>247549609</v>
      </c>
      <c r="J30" s="497"/>
    </row>
    <row r="31" spans="1:10" ht="13.5" thickBot="1" x14ac:dyDescent="0.25">
      <c r="A31" s="145" t="s">
        <v>293</v>
      </c>
      <c r="B31" s="144" t="s">
        <v>292</v>
      </c>
      <c r="C31" s="143" t="str">
        <f>IF(C18-G18&lt;0,G18-C18,"-")</f>
        <v>-</v>
      </c>
      <c r="D31" s="143">
        <f>IF(D18-H18&lt;0,H18-D18,"-")</f>
        <v>21496257</v>
      </c>
      <c r="E31" s="146">
        <f>IF(E18-I18&lt;0,I18-E18,"-")</f>
        <v>21496257</v>
      </c>
      <c r="F31" s="144" t="s">
        <v>291</v>
      </c>
      <c r="G31" s="143" t="str">
        <f>IF(C18-G18&gt;0,C18-G18,"-")</f>
        <v>-</v>
      </c>
      <c r="H31" s="143" t="str">
        <f>IF(D18-H18&gt;0,D18-H18,"-")</f>
        <v>-</v>
      </c>
      <c r="I31" s="146" t="str">
        <f>IF(E18-I18&gt;0,E18-I18,"-")</f>
        <v>-</v>
      </c>
      <c r="J31" s="497"/>
    </row>
    <row r="32" spans="1:10" ht="13.5" thickBot="1" x14ac:dyDescent="0.25">
      <c r="A32" s="145" t="s">
        <v>290</v>
      </c>
      <c r="B32" s="144" t="s">
        <v>289</v>
      </c>
      <c r="C32" s="143" t="str">
        <f>IF(C30-G30&lt;0,G30-C30,"-")</f>
        <v>-</v>
      </c>
      <c r="D32" s="143" t="str">
        <f>IF(D30-H30&lt;0,H30-D30,"-")</f>
        <v>-</v>
      </c>
      <c r="E32" s="143" t="str">
        <f>IF(E30-I30&lt;0,I30-E30,"-")</f>
        <v>-</v>
      </c>
      <c r="F32" s="144" t="s">
        <v>288</v>
      </c>
      <c r="G32" s="143" t="str">
        <f>IF(C30-G30&gt;0,C30-G30,"-")</f>
        <v>-</v>
      </c>
      <c r="H32" s="143">
        <f>IF(D30-H30&gt;0,D30-H30,"-")</f>
        <v>3307445</v>
      </c>
      <c r="I32" s="142">
        <f>IF(E30-I30&gt;0,E30-I30,"-")</f>
        <v>3307445</v>
      </c>
      <c r="J32" s="497"/>
    </row>
    <row r="33" spans="2:6" ht="18.75" x14ac:dyDescent="0.2">
      <c r="B33" s="498"/>
      <c r="C33" s="498"/>
      <c r="D33" s="498"/>
      <c r="E33" s="498"/>
      <c r="F33" s="498"/>
    </row>
  </sheetData>
  <mergeCells count="4">
    <mergeCell ref="A3:A4"/>
    <mergeCell ref="J1:J32"/>
    <mergeCell ref="B33:F33"/>
    <mergeCell ref="A1:I1"/>
  </mergeCells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87134-D5C0-4E36-939C-2EA19044E5D7}">
  <sheetPr>
    <tabColor rgb="FF92D050"/>
  </sheetPr>
  <dimension ref="A1:J33"/>
  <sheetViews>
    <sheetView zoomScale="93" zoomScaleNormal="93" zoomScaleSheetLayoutView="115" workbookViewId="0">
      <selection activeCell="F13" sqref="F13"/>
    </sheetView>
  </sheetViews>
  <sheetFormatPr defaultRowHeight="12.75" x14ac:dyDescent="0.2"/>
  <cols>
    <col min="1" max="1" width="6.83203125" style="140" customWidth="1"/>
    <col min="2" max="2" width="49.83203125" style="141" customWidth="1"/>
    <col min="3" max="5" width="15.5" style="140" customWidth="1"/>
    <col min="6" max="6" width="49.83203125" style="140" customWidth="1"/>
    <col min="7" max="9" width="15.5" style="140" customWidth="1"/>
    <col min="10" max="10" width="4.83203125" style="140" customWidth="1"/>
    <col min="11" max="16384" width="9.33203125" style="140"/>
  </cols>
  <sheetData>
    <row r="1" spans="1:10" ht="39.950000000000003" customHeight="1" x14ac:dyDescent="0.2">
      <c r="A1" s="499" t="s">
        <v>376</v>
      </c>
      <c r="B1" s="500"/>
      <c r="C1" s="500"/>
      <c r="D1" s="500"/>
      <c r="E1" s="500"/>
      <c r="F1" s="500"/>
      <c r="G1" s="500"/>
      <c r="H1" s="500"/>
      <c r="I1" s="500"/>
      <c r="J1" s="497" t="s">
        <v>513</v>
      </c>
    </row>
    <row r="2" spans="1:10" ht="14.25" thickBot="1" x14ac:dyDescent="0.25">
      <c r="G2" s="200"/>
      <c r="H2" s="200"/>
      <c r="I2" s="200" t="str">
        <f>'E_2.1.sz.mell.'!I2</f>
        <v>Forintban!</v>
      </c>
      <c r="J2" s="497"/>
    </row>
    <row r="3" spans="1:10" ht="13.5" customHeight="1" thickBot="1" x14ac:dyDescent="0.25">
      <c r="A3" s="495" t="s">
        <v>139</v>
      </c>
      <c r="B3" s="197" t="s">
        <v>343</v>
      </c>
      <c r="C3" s="199"/>
      <c r="D3" s="198"/>
      <c r="E3" s="198"/>
      <c r="F3" s="197" t="s">
        <v>342</v>
      </c>
      <c r="G3" s="196"/>
      <c r="H3" s="195"/>
      <c r="I3" s="194"/>
      <c r="J3" s="497"/>
    </row>
    <row r="4" spans="1:10" s="187" customFormat="1" ht="36.75" thickBot="1" x14ac:dyDescent="0.25">
      <c r="A4" s="496"/>
      <c r="B4" s="193" t="s">
        <v>340</v>
      </c>
      <c r="C4" s="190" t="str">
        <f>+CONCATENATE('E_1.1.sz.mell.'!C8," eredeti előirányzat")</f>
        <v>2019. évi eredeti előirányzat</v>
      </c>
      <c r="D4" s="192" t="s">
        <v>375</v>
      </c>
      <c r="E4" s="192" t="str">
        <f>+CONCATENATE(LEFT('E_1.1.sz.mell.'!C8,4),". …….. Módisítás után" )</f>
        <v>2019. …….. Módisítás után</v>
      </c>
      <c r="F4" s="191" t="s">
        <v>340</v>
      </c>
      <c r="G4" s="190" t="str">
        <f>+C4</f>
        <v>2019. évi eredeti előirányzat</v>
      </c>
      <c r="H4" s="189" t="str">
        <f>+D4</f>
        <v>Halmozott módosítás 2019. 06. 30-ig</v>
      </c>
      <c r="I4" s="188" t="str">
        <f>+E4</f>
        <v>2019. …….. Módisítás után</v>
      </c>
      <c r="J4" s="497"/>
    </row>
    <row r="5" spans="1:10" s="187" customFormat="1" ht="13.5" thickBot="1" x14ac:dyDescent="0.25">
      <c r="A5" s="186" t="s">
        <v>136</v>
      </c>
      <c r="B5" s="184" t="s">
        <v>135</v>
      </c>
      <c r="C5" s="183" t="s">
        <v>134</v>
      </c>
      <c r="D5" s="185" t="s">
        <v>133</v>
      </c>
      <c r="E5" s="185" t="s">
        <v>339</v>
      </c>
      <c r="F5" s="184" t="s">
        <v>338</v>
      </c>
      <c r="G5" s="183" t="s">
        <v>130</v>
      </c>
      <c r="H5" s="183" t="s">
        <v>129</v>
      </c>
      <c r="I5" s="182" t="s">
        <v>337</v>
      </c>
      <c r="J5" s="497"/>
    </row>
    <row r="6" spans="1:10" ht="12.95" customHeight="1" x14ac:dyDescent="0.2">
      <c r="A6" s="180" t="s">
        <v>125</v>
      </c>
      <c r="B6" s="165" t="s">
        <v>374</v>
      </c>
      <c r="C6" s="179"/>
      <c r="D6" s="179">
        <v>33011967</v>
      </c>
      <c r="E6" s="175">
        <f t="shared" ref="E6:E16" si="0">C6+D6</f>
        <v>33011967</v>
      </c>
      <c r="F6" s="165" t="s">
        <v>83</v>
      </c>
      <c r="G6" s="179">
        <v>104692706</v>
      </c>
      <c r="H6" s="74">
        <v>124749</v>
      </c>
      <c r="I6" s="221">
        <f t="shared" ref="I6:I16" si="1">G6+H6</f>
        <v>104817455</v>
      </c>
      <c r="J6" s="497"/>
    </row>
    <row r="7" spans="1:10" x14ac:dyDescent="0.2">
      <c r="A7" s="162" t="s">
        <v>1</v>
      </c>
      <c r="B7" s="159" t="s">
        <v>373</v>
      </c>
      <c r="C7" s="174"/>
      <c r="D7" s="174">
        <v>33011967</v>
      </c>
      <c r="E7" s="175">
        <f t="shared" si="0"/>
        <v>33011967</v>
      </c>
      <c r="F7" s="159" t="s">
        <v>372</v>
      </c>
      <c r="G7" s="174">
        <v>94944086</v>
      </c>
      <c r="H7" s="174"/>
      <c r="I7" s="217">
        <f t="shared" si="1"/>
        <v>94944086</v>
      </c>
      <c r="J7" s="497"/>
    </row>
    <row r="8" spans="1:10" ht="12.95" customHeight="1" x14ac:dyDescent="0.2">
      <c r="A8" s="162" t="s">
        <v>58</v>
      </c>
      <c r="B8" s="159" t="s">
        <v>371</v>
      </c>
      <c r="C8" s="174"/>
      <c r="D8" s="174"/>
      <c r="E8" s="175">
        <f t="shared" si="0"/>
        <v>0</v>
      </c>
      <c r="F8" s="159" t="s">
        <v>79</v>
      </c>
      <c r="G8" s="174">
        <v>98074887</v>
      </c>
      <c r="H8" s="174">
        <v>36204663</v>
      </c>
      <c r="I8" s="217">
        <f t="shared" si="1"/>
        <v>134279550</v>
      </c>
      <c r="J8" s="497"/>
    </row>
    <row r="9" spans="1:10" ht="12.95" customHeight="1" x14ac:dyDescent="0.2">
      <c r="A9" s="162" t="s">
        <v>56</v>
      </c>
      <c r="B9" s="159" t="s">
        <v>370</v>
      </c>
      <c r="C9" s="174">
        <v>90000</v>
      </c>
      <c r="D9" s="174">
        <v>10000</v>
      </c>
      <c r="E9" s="175">
        <f t="shared" si="0"/>
        <v>100000</v>
      </c>
      <c r="F9" s="159" t="s">
        <v>369</v>
      </c>
      <c r="G9" s="174">
        <v>66339000</v>
      </c>
      <c r="H9" s="174"/>
      <c r="I9" s="217">
        <f t="shared" si="1"/>
        <v>66339000</v>
      </c>
      <c r="J9" s="497"/>
    </row>
    <row r="10" spans="1:10" ht="12.75" customHeight="1" x14ac:dyDescent="0.2">
      <c r="A10" s="162" t="s">
        <v>48</v>
      </c>
      <c r="B10" s="159" t="s">
        <v>368</v>
      </c>
      <c r="C10" s="174"/>
      <c r="D10" s="174"/>
      <c r="E10" s="175">
        <f t="shared" si="0"/>
        <v>0</v>
      </c>
      <c r="F10" s="159" t="s">
        <v>75</v>
      </c>
      <c r="G10" s="174"/>
      <c r="H10" s="174"/>
      <c r="I10" s="217">
        <f t="shared" si="1"/>
        <v>0</v>
      </c>
      <c r="J10" s="497"/>
    </row>
    <row r="11" spans="1:10" ht="12.95" customHeight="1" x14ac:dyDescent="0.2">
      <c r="A11" s="162" t="s">
        <v>34</v>
      </c>
      <c r="B11" s="159" t="s">
        <v>367</v>
      </c>
      <c r="C11" s="176"/>
      <c r="D11" s="176"/>
      <c r="E11" s="175">
        <f t="shared" si="0"/>
        <v>0</v>
      </c>
      <c r="F11" s="218"/>
      <c r="G11" s="174"/>
      <c r="H11" s="174"/>
      <c r="I11" s="217">
        <f t="shared" si="1"/>
        <v>0</v>
      </c>
      <c r="J11" s="497"/>
    </row>
    <row r="12" spans="1:10" ht="12.95" customHeight="1" x14ac:dyDescent="0.2">
      <c r="A12" s="162" t="s">
        <v>24</v>
      </c>
      <c r="B12" s="171"/>
      <c r="C12" s="174"/>
      <c r="D12" s="174"/>
      <c r="E12" s="175">
        <f t="shared" si="0"/>
        <v>0</v>
      </c>
      <c r="F12" s="218"/>
      <c r="G12" s="174"/>
      <c r="H12" s="174"/>
      <c r="I12" s="217">
        <f t="shared" si="1"/>
        <v>0</v>
      </c>
      <c r="J12" s="497"/>
    </row>
    <row r="13" spans="1:10" ht="12.95" customHeight="1" x14ac:dyDescent="0.2">
      <c r="A13" s="162" t="s">
        <v>12</v>
      </c>
      <c r="B13" s="171"/>
      <c r="C13" s="174"/>
      <c r="D13" s="174"/>
      <c r="E13" s="175">
        <f t="shared" si="0"/>
        <v>0</v>
      </c>
      <c r="F13" s="220"/>
      <c r="G13" s="174"/>
      <c r="H13" s="174"/>
      <c r="I13" s="217">
        <f t="shared" si="1"/>
        <v>0</v>
      </c>
      <c r="J13" s="497"/>
    </row>
    <row r="14" spans="1:10" ht="12.95" customHeight="1" x14ac:dyDescent="0.2">
      <c r="A14" s="162" t="s">
        <v>10</v>
      </c>
      <c r="B14" s="219"/>
      <c r="C14" s="176"/>
      <c r="D14" s="176"/>
      <c r="E14" s="175">
        <f t="shared" si="0"/>
        <v>0</v>
      </c>
      <c r="F14" s="218"/>
      <c r="G14" s="174"/>
      <c r="H14" s="174"/>
      <c r="I14" s="217">
        <f t="shared" si="1"/>
        <v>0</v>
      </c>
      <c r="J14" s="497"/>
    </row>
    <row r="15" spans="1:10" x14ac:dyDescent="0.2">
      <c r="A15" s="162" t="s">
        <v>8</v>
      </c>
      <c r="B15" s="171"/>
      <c r="C15" s="176"/>
      <c r="D15" s="176"/>
      <c r="E15" s="175">
        <f t="shared" si="0"/>
        <v>0</v>
      </c>
      <c r="F15" s="218"/>
      <c r="G15" s="174"/>
      <c r="H15" s="174"/>
      <c r="I15" s="217">
        <f t="shared" si="1"/>
        <v>0</v>
      </c>
      <c r="J15" s="497"/>
    </row>
    <row r="16" spans="1:10" ht="12.95" customHeight="1" thickBot="1" x14ac:dyDescent="0.25">
      <c r="A16" s="156" t="s">
        <v>6</v>
      </c>
      <c r="B16" s="153"/>
      <c r="C16" s="216"/>
      <c r="D16" s="216"/>
      <c r="E16" s="175">
        <f t="shared" si="0"/>
        <v>0</v>
      </c>
      <c r="F16" s="215" t="s">
        <v>90</v>
      </c>
      <c r="G16" s="214"/>
      <c r="H16" s="214"/>
      <c r="I16" s="213">
        <f t="shared" si="1"/>
        <v>0</v>
      </c>
      <c r="J16" s="497"/>
    </row>
    <row r="17" spans="1:10" ht="15.95" customHeight="1" thickBot="1" x14ac:dyDescent="0.25">
      <c r="A17" s="145" t="s">
        <v>327</v>
      </c>
      <c r="B17" s="149" t="s">
        <v>366</v>
      </c>
      <c r="C17" s="148">
        <f>+C6+C8+C9+C11+C12+C13+C14+C15+C16</f>
        <v>90000</v>
      </c>
      <c r="D17" s="148">
        <f>+D6+D8+D9+D11+D12+D13+D14+D15+D16</f>
        <v>33021967</v>
      </c>
      <c r="E17" s="148">
        <f>+E6+E8+E9+E11+E12+E13+E14+E15+E16</f>
        <v>33111967</v>
      </c>
      <c r="F17" s="149" t="s">
        <v>365</v>
      </c>
      <c r="G17" s="148">
        <f>+G6+G8+G10+G11+G12+G13+G14+G15+G16</f>
        <v>202767593</v>
      </c>
      <c r="H17" s="148">
        <f>+H6+H8+H10+H11+H12+H13+H14+H15+H16</f>
        <v>36329412</v>
      </c>
      <c r="I17" s="147">
        <f>+I6+I8+I10+I11+I12+I13+I14+I15+I16</f>
        <v>239097005</v>
      </c>
      <c r="J17" s="497"/>
    </row>
    <row r="18" spans="1:10" ht="12.95" customHeight="1" x14ac:dyDescent="0.2">
      <c r="A18" s="180" t="s">
        <v>326</v>
      </c>
      <c r="B18" s="212" t="s">
        <v>364</v>
      </c>
      <c r="C18" s="211">
        <f>+C19+C20+C21+C22+C23</f>
        <v>202677593</v>
      </c>
      <c r="D18" s="211">
        <f>+D19+D20+D21+D22+D23</f>
        <v>0</v>
      </c>
      <c r="E18" s="211">
        <f>+E19+E20+E21+E22+E23</f>
        <v>202677593</v>
      </c>
      <c r="F18" s="161" t="s">
        <v>321</v>
      </c>
      <c r="G18" s="210"/>
      <c r="H18" s="210"/>
      <c r="I18" s="209">
        <f t="shared" ref="I18:I29" si="2">G18+H18</f>
        <v>0</v>
      </c>
      <c r="J18" s="497"/>
    </row>
    <row r="19" spans="1:10" ht="12.95" customHeight="1" x14ac:dyDescent="0.2">
      <c r="A19" s="162" t="s">
        <v>323</v>
      </c>
      <c r="B19" s="163" t="s">
        <v>363</v>
      </c>
      <c r="C19" s="158">
        <v>191019065</v>
      </c>
      <c r="D19" s="158"/>
      <c r="E19" s="160">
        <f>C19+D19</f>
        <v>191019065</v>
      </c>
      <c r="F19" s="161" t="s">
        <v>362</v>
      </c>
      <c r="G19" s="158"/>
      <c r="H19" s="158"/>
      <c r="I19" s="157">
        <f t="shared" si="2"/>
        <v>0</v>
      </c>
      <c r="J19" s="497"/>
    </row>
    <row r="20" spans="1:10" ht="12.95" customHeight="1" x14ac:dyDescent="0.2">
      <c r="A20" s="180" t="s">
        <v>320</v>
      </c>
      <c r="B20" s="163" t="s">
        <v>361</v>
      </c>
      <c r="C20" s="158"/>
      <c r="D20" s="158"/>
      <c r="E20" s="160">
        <f>C20+D20</f>
        <v>0</v>
      </c>
      <c r="F20" s="161" t="s">
        <v>360</v>
      </c>
      <c r="G20" s="158"/>
      <c r="H20" s="158"/>
      <c r="I20" s="157">
        <f t="shared" si="2"/>
        <v>0</v>
      </c>
      <c r="J20" s="497"/>
    </row>
    <row r="21" spans="1:10" ht="12.95" customHeight="1" x14ac:dyDescent="0.2">
      <c r="A21" s="162" t="s">
        <v>317</v>
      </c>
      <c r="B21" s="163" t="s">
        <v>359</v>
      </c>
      <c r="C21" s="158"/>
      <c r="D21" s="158"/>
      <c r="E21" s="160">
        <f>C21+D21</f>
        <v>0</v>
      </c>
      <c r="F21" s="161" t="s">
        <v>313</v>
      </c>
      <c r="G21" s="158"/>
      <c r="H21" s="158"/>
      <c r="I21" s="157">
        <f t="shared" si="2"/>
        <v>0</v>
      </c>
      <c r="J21" s="497"/>
    </row>
    <row r="22" spans="1:10" ht="12.95" customHeight="1" x14ac:dyDescent="0.2">
      <c r="A22" s="180" t="s">
        <v>315</v>
      </c>
      <c r="B22" s="163" t="s">
        <v>311</v>
      </c>
      <c r="C22" s="158">
        <v>11658528</v>
      </c>
      <c r="D22" s="158"/>
      <c r="E22" s="160">
        <f>C22+D22</f>
        <v>11658528</v>
      </c>
      <c r="F22" s="155" t="s">
        <v>310</v>
      </c>
      <c r="G22" s="158"/>
      <c r="H22" s="158"/>
      <c r="I22" s="157">
        <f t="shared" si="2"/>
        <v>0</v>
      </c>
      <c r="J22" s="497"/>
    </row>
    <row r="23" spans="1:10" ht="12.95" customHeight="1" x14ac:dyDescent="0.2">
      <c r="A23" s="162" t="s">
        <v>312</v>
      </c>
      <c r="B23" s="206" t="s">
        <v>358</v>
      </c>
      <c r="C23" s="158"/>
      <c r="D23" s="158"/>
      <c r="E23" s="160">
        <f>C23+D23</f>
        <v>0</v>
      </c>
      <c r="F23" s="161" t="s">
        <v>357</v>
      </c>
      <c r="G23" s="158"/>
      <c r="H23" s="158"/>
      <c r="I23" s="157">
        <f t="shared" si="2"/>
        <v>0</v>
      </c>
      <c r="J23" s="497"/>
    </row>
    <row r="24" spans="1:10" ht="12.95" customHeight="1" x14ac:dyDescent="0.2">
      <c r="A24" s="180" t="s">
        <v>309</v>
      </c>
      <c r="B24" s="208" t="s">
        <v>356</v>
      </c>
      <c r="C24" s="167">
        <f>+C25+C26+C27+C28+C29</f>
        <v>0</v>
      </c>
      <c r="D24" s="167">
        <f>+D25+D26+D27+D28+D29</f>
        <v>0</v>
      </c>
      <c r="E24" s="167">
        <f>+E25+E26+E27+E28+E29</f>
        <v>0</v>
      </c>
      <c r="F24" s="207" t="s">
        <v>355</v>
      </c>
      <c r="G24" s="158"/>
      <c r="H24" s="158"/>
      <c r="I24" s="157">
        <f t="shared" si="2"/>
        <v>0</v>
      </c>
      <c r="J24" s="497"/>
    </row>
    <row r="25" spans="1:10" ht="12.95" customHeight="1" x14ac:dyDescent="0.2">
      <c r="A25" s="162" t="s">
        <v>306</v>
      </c>
      <c r="B25" s="206" t="s">
        <v>354</v>
      </c>
      <c r="C25" s="158"/>
      <c r="D25" s="158"/>
      <c r="E25" s="160">
        <f>C25+D25</f>
        <v>0</v>
      </c>
      <c r="F25" s="207" t="s">
        <v>25</v>
      </c>
      <c r="G25" s="158"/>
      <c r="H25" s="158"/>
      <c r="I25" s="157">
        <f t="shared" si="2"/>
        <v>0</v>
      </c>
      <c r="J25" s="497"/>
    </row>
    <row r="26" spans="1:10" ht="12.95" customHeight="1" x14ac:dyDescent="0.2">
      <c r="A26" s="180" t="s">
        <v>304</v>
      </c>
      <c r="B26" s="206" t="s">
        <v>353</v>
      </c>
      <c r="C26" s="158"/>
      <c r="D26" s="158"/>
      <c r="E26" s="160">
        <f>C26+D26</f>
        <v>0</v>
      </c>
      <c r="F26" s="205"/>
      <c r="G26" s="158"/>
      <c r="H26" s="158"/>
      <c r="I26" s="157">
        <f t="shared" si="2"/>
        <v>0</v>
      </c>
      <c r="J26" s="497"/>
    </row>
    <row r="27" spans="1:10" ht="12.95" customHeight="1" x14ac:dyDescent="0.2">
      <c r="A27" s="162" t="s">
        <v>302</v>
      </c>
      <c r="B27" s="163" t="s">
        <v>352</v>
      </c>
      <c r="C27" s="158"/>
      <c r="D27" s="158"/>
      <c r="E27" s="160">
        <f>C27+D27</f>
        <v>0</v>
      </c>
      <c r="F27" s="202"/>
      <c r="G27" s="158"/>
      <c r="H27" s="158"/>
      <c r="I27" s="157">
        <f t="shared" si="2"/>
        <v>0</v>
      </c>
      <c r="J27" s="497"/>
    </row>
    <row r="28" spans="1:10" ht="12.95" customHeight="1" x14ac:dyDescent="0.2">
      <c r="A28" s="180" t="s">
        <v>300</v>
      </c>
      <c r="B28" s="204" t="s">
        <v>351</v>
      </c>
      <c r="C28" s="158"/>
      <c r="D28" s="158"/>
      <c r="E28" s="160">
        <f>C28+D28</f>
        <v>0</v>
      </c>
      <c r="F28" s="171"/>
      <c r="G28" s="158"/>
      <c r="H28" s="158"/>
      <c r="I28" s="157">
        <f t="shared" si="2"/>
        <v>0</v>
      </c>
      <c r="J28" s="497"/>
    </row>
    <row r="29" spans="1:10" ht="12.95" customHeight="1" thickBot="1" x14ac:dyDescent="0.25">
      <c r="A29" s="162" t="s">
        <v>299</v>
      </c>
      <c r="B29" s="203" t="s">
        <v>350</v>
      </c>
      <c r="C29" s="158"/>
      <c r="D29" s="158"/>
      <c r="E29" s="160">
        <f>C29+D29</f>
        <v>0</v>
      </c>
      <c r="F29" s="202"/>
      <c r="G29" s="158"/>
      <c r="H29" s="158"/>
      <c r="I29" s="157">
        <f t="shared" si="2"/>
        <v>0</v>
      </c>
      <c r="J29" s="497"/>
    </row>
    <row r="30" spans="1:10" ht="21.75" customHeight="1" thickBot="1" x14ac:dyDescent="0.25">
      <c r="A30" s="145" t="s">
        <v>296</v>
      </c>
      <c r="B30" s="149" t="s">
        <v>349</v>
      </c>
      <c r="C30" s="148">
        <f>+C18+C24</f>
        <v>202677593</v>
      </c>
      <c r="D30" s="148">
        <f>+D18+D24</f>
        <v>0</v>
      </c>
      <c r="E30" s="148">
        <f>+E18+E24</f>
        <v>202677593</v>
      </c>
      <c r="F30" s="149" t="s">
        <v>348</v>
      </c>
      <c r="G30" s="148">
        <f>SUM(G18:G29)</f>
        <v>0</v>
      </c>
      <c r="H30" s="148">
        <f>SUM(H18:H29)</f>
        <v>0</v>
      </c>
      <c r="I30" s="147">
        <f>SUM(I18:I29)</f>
        <v>0</v>
      </c>
      <c r="J30" s="497"/>
    </row>
    <row r="31" spans="1:10" ht="13.5" thickBot="1" x14ac:dyDescent="0.25">
      <c r="A31" s="145" t="s">
        <v>293</v>
      </c>
      <c r="B31" s="144" t="s">
        <v>347</v>
      </c>
      <c r="C31" s="143">
        <f>+C17+C30</f>
        <v>202767593</v>
      </c>
      <c r="D31" s="143">
        <f>+D17+D30</f>
        <v>33021967</v>
      </c>
      <c r="E31" s="146">
        <f>+E17+E30</f>
        <v>235789560</v>
      </c>
      <c r="F31" s="144" t="s">
        <v>346</v>
      </c>
      <c r="G31" s="143">
        <f>+G17+G30</f>
        <v>202767593</v>
      </c>
      <c r="H31" s="143">
        <f>+H17+H30</f>
        <v>36329412</v>
      </c>
      <c r="I31" s="146">
        <f>+I17+I30</f>
        <v>239097005</v>
      </c>
      <c r="J31" s="497"/>
    </row>
    <row r="32" spans="1:10" ht="13.5" thickBot="1" x14ac:dyDescent="0.25">
      <c r="A32" s="145" t="s">
        <v>290</v>
      </c>
      <c r="B32" s="144" t="s">
        <v>292</v>
      </c>
      <c r="C32" s="143">
        <f>IF(C17-G17&lt;0,G17-C17,"-")</f>
        <v>202677593</v>
      </c>
      <c r="D32" s="143">
        <f>IF(D17-H17&lt;0,H17-D17,"-")</f>
        <v>3307445</v>
      </c>
      <c r="E32" s="146">
        <f>IF(E17-I17&lt;0,I17-E17,"-")</f>
        <v>205985038</v>
      </c>
      <c r="F32" s="144" t="s">
        <v>291</v>
      </c>
      <c r="G32" s="143" t="str">
        <f>IF(C17-G17&gt;0,C17-G17,"-")</f>
        <v>-</v>
      </c>
      <c r="H32" s="143" t="str">
        <f>IF(D17-H17&gt;0,D17-H17,"-")</f>
        <v>-</v>
      </c>
      <c r="I32" s="146" t="str">
        <f>IF(E17-I17&gt;0,E17-I17,"-")</f>
        <v>-</v>
      </c>
      <c r="J32" s="497"/>
    </row>
    <row r="33" spans="1:10" ht="13.5" thickBot="1" x14ac:dyDescent="0.25">
      <c r="A33" s="145" t="s">
        <v>345</v>
      </c>
      <c r="B33" s="144" t="s">
        <v>289</v>
      </c>
      <c r="C33" s="143" t="str">
        <f>IF(C31-G31&lt;0,G31-C31,"-")</f>
        <v>-</v>
      </c>
      <c r="D33" s="143">
        <f>IF(D31-H31&lt;0,H31-D31,"-")</f>
        <v>3307445</v>
      </c>
      <c r="E33" s="143">
        <f>IF(E31-I31&lt;0,I31-E31,"-")</f>
        <v>3307445</v>
      </c>
      <c r="F33" s="144" t="s">
        <v>288</v>
      </c>
      <c r="G33" s="143" t="str">
        <f>IF(C31-G31&gt;0,C31-G31,"-")</f>
        <v>-</v>
      </c>
      <c r="H33" s="143" t="str">
        <f>IF(D31-H31&gt;0,D31-H31,"-")</f>
        <v>-</v>
      </c>
      <c r="I33" s="142" t="str">
        <f>IF(E31-I31&gt;0,E31-I31,"-")</f>
        <v>-</v>
      </c>
      <c r="J33" s="497"/>
    </row>
  </sheetData>
  <mergeCells count="3">
    <mergeCell ref="A3:A4"/>
    <mergeCell ref="J1:J33"/>
    <mergeCell ref="A1:I1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ACDE-D0C0-4E4B-A49C-113A9A44A5A9}">
  <sheetPr>
    <tabColor rgb="FF92D050"/>
  </sheetPr>
  <dimension ref="A1:G14"/>
  <sheetViews>
    <sheetView zoomScale="120" zoomScaleNormal="120" workbookViewId="0">
      <selection activeCell="H6" sqref="H6"/>
    </sheetView>
  </sheetViews>
  <sheetFormatPr defaultRowHeight="15" x14ac:dyDescent="0.25"/>
  <cols>
    <col min="1" max="1" width="5.6640625" style="390" customWidth="1"/>
    <col min="2" max="2" width="35.6640625" style="390" customWidth="1"/>
    <col min="3" max="6" width="14" style="390" customWidth="1"/>
    <col min="7" max="16384" width="9.33203125" style="390"/>
  </cols>
  <sheetData>
    <row r="1" spans="1:7" x14ac:dyDescent="0.25">
      <c r="A1" s="413"/>
      <c r="B1" s="413"/>
      <c r="C1" s="413"/>
      <c r="D1" s="413"/>
      <c r="E1" s="413"/>
      <c r="F1" s="413"/>
    </row>
    <row r="2" spans="1:7" x14ac:dyDescent="0.25">
      <c r="A2" s="413"/>
      <c r="B2" s="501" t="s">
        <v>514</v>
      </c>
      <c r="C2" s="501"/>
      <c r="D2" s="501"/>
      <c r="E2" s="501"/>
      <c r="F2" s="501"/>
    </row>
    <row r="3" spans="1:7" x14ac:dyDescent="0.25">
      <c r="A3" s="413"/>
      <c r="B3" s="413"/>
      <c r="C3" s="413"/>
      <c r="D3" s="413"/>
      <c r="E3" s="413"/>
      <c r="F3" s="413"/>
    </row>
    <row r="4" spans="1:7" ht="33.200000000000003" customHeight="1" x14ac:dyDescent="0.25">
      <c r="A4" s="502" t="s">
        <v>465</v>
      </c>
      <c r="B4" s="502"/>
      <c r="C4" s="502"/>
      <c r="D4" s="502"/>
      <c r="E4" s="502"/>
      <c r="F4" s="502"/>
    </row>
    <row r="5" spans="1:7" ht="15.95" customHeight="1" thickBot="1" x14ac:dyDescent="0.3">
      <c r="A5" s="412"/>
      <c r="B5" s="412"/>
      <c r="C5" s="503"/>
      <c r="D5" s="503"/>
      <c r="E5" s="510" t="str">
        <f>'[2]KV_2.2.sz.mell.'!E2</f>
        <v>Forintban!</v>
      </c>
      <c r="F5" s="510"/>
      <c r="G5" s="411"/>
    </row>
    <row r="6" spans="1:7" ht="63.2" customHeight="1" x14ac:dyDescent="0.25">
      <c r="A6" s="506" t="s">
        <v>464</v>
      </c>
      <c r="B6" s="508" t="s">
        <v>463</v>
      </c>
      <c r="C6" s="508" t="s">
        <v>462</v>
      </c>
      <c r="D6" s="508"/>
      <c r="E6" s="508"/>
      <c r="F6" s="504" t="s">
        <v>461</v>
      </c>
    </row>
    <row r="7" spans="1:7" ht="15.75" thickBot="1" x14ac:dyDescent="0.3">
      <c r="A7" s="507"/>
      <c r="B7" s="509"/>
      <c r="C7" s="410">
        <f>+LEFT([2]KV_ÖSSZEFÜGGÉSEK!A5,4)+1</f>
        <v>2020</v>
      </c>
      <c r="D7" s="410">
        <f>+C7+1</f>
        <v>2021</v>
      </c>
      <c r="E7" s="410">
        <f>+D7+1</f>
        <v>2022</v>
      </c>
      <c r="F7" s="505"/>
    </row>
    <row r="8" spans="1:7" ht="15.75" thickBot="1" x14ac:dyDescent="0.3">
      <c r="A8" s="409"/>
      <c r="B8" s="408" t="s">
        <v>136</v>
      </c>
      <c r="C8" s="408" t="s">
        <v>135</v>
      </c>
      <c r="D8" s="408" t="s">
        <v>134</v>
      </c>
      <c r="E8" s="408" t="s">
        <v>133</v>
      </c>
      <c r="F8" s="407" t="s">
        <v>132</v>
      </c>
    </row>
    <row r="9" spans="1:7" x14ac:dyDescent="0.25">
      <c r="A9" s="406" t="s">
        <v>125</v>
      </c>
      <c r="B9" s="405"/>
      <c r="C9" s="404"/>
      <c r="D9" s="404"/>
      <c r="E9" s="404"/>
      <c r="F9" s="403">
        <f>SUM(C9:E9)</f>
        <v>0</v>
      </c>
    </row>
    <row r="10" spans="1:7" x14ac:dyDescent="0.25">
      <c r="A10" s="402" t="s">
        <v>1</v>
      </c>
      <c r="B10" s="401"/>
      <c r="C10" s="400"/>
      <c r="D10" s="400"/>
      <c r="E10" s="400"/>
      <c r="F10" s="396">
        <f>SUM(C10:E10)</f>
        <v>0</v>
      </c>
    </row>
    <row r="11" spans="1:7" x14ac:dyDescent="0.25">
      <c r="A11" s="402" t="s">
        <v>58</v>
      </c>
      <c r="B11" s="401"/>
      <c r="C11" s="400"/>
      <c r="D11" s="400"/>
      <c r="E11" s="400"/>
      <c r="F11" s="396">
        <f>SUM(C11:E11)</f>
        <v>0</v>
      </c>
    </row>
    <row r="12" spans="1:7" x14ac:dyDescent="0.25">
      <c r="A12" s="402" t="s">
        <v>56</v>
      </c>
      <c r="B12" s="401"/>
      <c r="C12" s="400"/>
      <c r="D12" s="400"/>
      <c r="E12" s="400"/>
      <c r="F12" s="396">
        <f>SUM(C12:E12)</f>
        <v>0</v>
      </c>
    </row>
    <row r="13" spans="1:7" ht="15.75" thickBot="1" x14ac:dyDescent="0.3">
      <c r="A13" s="399" t="s">
        <v>48</v>
      </c>
      <c r="B13" s="398"/>
      <c r="C13" s="397"/>
      <c r="D13" s="397"/>
      <c r="E13" s="397"/>
      <c r="F13" s="396">
        <f>SUM(C13:E13)</f>
        <v>0</v>
      </c>
    </row>
    <row r="14" spans="1:7" s="391" customFormat="1" thickBot="1" x14ac:dyDescent="0.25">
      <c r="A14" s="395" t="s">
        <v>34</v>
      </c>
      <c r="B14" s="394" t="s">
        <v>460</v>
      </c>
      <c r="C14" s="393">
        <f>SUM(C9:C13)</f>
        <v>0</v>
      </c>
      <c r="D14" s="393">
        <f>SUM(D9:D13)</f>
        <v>0</v>
      </c>
      <c r="E14" s="393">
        <f>SUM(E9:E13)</f>
        <v>0</v>
      </c>
      <c r="F14" s="392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86C22-3773-4384-B8D6-F8776804400F}">
  <sheetPr>
    <tabColor rgb="FF92D050"/>
  </sheetPr>
  <dimension ref="A1:D15"/>
  <sheetViews>
    <sheetView zoomScale="120" zoomScaleNormal="120" workbookViewId="0">
      <selection activeCell="E9" sqref="E9"/>
    </sheetView>
  </sheetViews>
  <sheetFormatPr defaultRowHeight="15" x14ac:dyDescent="0.25"/>
  <cols>
    <col min="1" max="1" width="5.6640625" style="390" customWidth="1"/>
    <col min="2" max="2" width="68.6640625" style="390" customWidth="1"/>
    <col min="3" max="3" width="19.5" style="390" customWidth="1"/>
    <col min="4" max="16384" width="9.33203125" style="390"/>
  </cols>
  <sheetData>
    <row r="1" spans="1:4" x14ac:dyDescent="0.25">
      <c r="A1" s="413"/>
      <c r="B1" s="413"/>
      <c r="C1" s="413"/>
    </row>
    <row r="2" spans="1:4" x14ac:dyDescent="0.25">
      <c r="A2" s="413"/>
      <c r="B2" s="501" t="s">
        <v>516</v>
      </c>
      <c r="C2" s="501"/>
    </row>
    <row r="3" spans="1:4" x14ac:dyDescent="0.25">
      <c r="A3" s="413"/>
      <c r="B3" s="413"/>
      <c r="C3" s="413"/>
    </row>
    <row r="4" spans="1:4" ht="33.200000000000003" customHeight="1" x14ac:dyDescent="0.25">
      <c r="A4" s="511" t="s">
        <v>475</v>
      </c>
      <c r="B4" s="511"/>
      <c r="C4" s="511"/>
    </row>
    <row r="5" spans="1:4" ht="15.95" customHeight="1" thickBot="1" x14ac:dyDescent="0.3">
      <c r="A5" s="412"/>
      <c r="B5" s="412"/>
      <c r="C5" s="431" t="str">
        <f>'[2]KV_2.2.sz.mell.'!E2</f>
        <v>Forintban!</v>
      </c>
      <c r="D5" s="411"/>
    </row>
    <row r="6" spans="1:4" ht="26.45" customHeight="1" thickBot="1" x14ac:dyDescent="0.3">
      <c r="A6" s="430" t="s">
        <v>464</v>
      </c>
      <c r="B6" s="429" t="s">
        <v>474</v>
      </c>
      <c r="C6" s="428" t="str">
        <f>+'[2]KV_1.1.sz.mell.'!C8</f>
        <v>2019. évi előirányzat</v>
      </c>
    </row>
    <row r="7" spans="1:4" ht="15.75" thickBot="1" x14ac:dyDescent="0.3">
      <c r="A7" s="427"/>
      <c r="B7" s="426" t="s">
        <v>136</v>
      </c>
      <c r="C7" s="425" t="s">
        <v>135</v>
      </c>
    </row>
    <row r="8" spans="1:4" x14ac:dyDescent="0.25">
      <c r="A8" s="424" t="s">
        <v>125</v>
      </c>
      <c r="B8" s="423" t="s">
        <v>473</v>
      </c>
      <c r="C8" s="422">
        <v>14900000</v>
      </c>
    </row>
    <row r="9" spans="1:4" ht="24.75" x14ac:dyDescent="0.25">
      <c r="A9" s="417" t="s">
        <v>1</v>
      </c>
      <c r="B9" s="421" t="s">
        <v>472</v>
      </c>
      <c r="C9" s="415"/>
    </row>
    <row r="10" spans="1:4" x14ac:dyDescent="0.25">
      <c r="A10" s="417" t="s">
        <v>58</v>
      </c>
      <c r="B10" s="419" t="s">
        <v>471</v>
      </c>
      <c r="C10" s="415"/>
    </row>
    <row r="11" spans="1:4" ht="24.75" x14ac:dyDescent="0.25">
      <c r="A11" s="417" t="s">
        <v>56</v>
      </c>
      <c r="B11" s="419" t="s">
        <v>470</v>
      </c>
      <c r="C11" s="415"/>
    </row>
    <row r="12" spans="1:4" x14ac:dyDescent="0.25">
      <c r="A12" s="420" t="s">
        <v>48</v>
      </c>
      <c r="B12" s="419" t="s">
        <v>469</v>
      </c>
      <c r="C12" s="418">
        <v>100000</v>
      </c>
    </row>
    <row r="13" spans="1:4" ht="15.75" thickBot="1" x14ac:dyDescent="0.3">
      <c r="A13" s="417" t="s">
        <v>34</v>
      </c>
      <c r="B13" s="416" t="s">
        <v>468</v>
      </c>
      <c r="C13" s="415"/>
    </row>
    <row r="14" spans="1:4" ht="15.75" thickBot="1" x14ac:dyDescent="0.3">
      <c r="A14" s="512" t="s">
        <v>467</v>
      </c>
      <c r="B14" s="513"/>
      <c r="C14" s="414">
        <f>SUM(C8:C13)</f>
        <v>15000000</v>
      </c>
    </row>
    <row r="15" spans="1:4" ht="23.25" customHeight="1" x14ac:dyDescent="0.25">
      <c r="A15" s="514" t="s">
        <v>466</v>
      </c>
      <c r="B15" s="514"/>
      <c r="C15" s="514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E058B-EC15-478B-B65F-14B7316031EE}">
  <sheetPr>
    <tabColor rgb="FF92D050"/>
  </sheetPr>
  <dimension ref="A1:D15"/>
  <sheetViews>
    <sheetView zoomScale="120" zoomScaleNormal="120" workbookViewId="0">
      <selection activeCell="I14" sqref="I14"/>
    </sheetView>
  </sheetViews>
  <sheetFormatPr defaultRowHeight="15" x14ac:dyDescent="0.25"/>
  <cols>
    <col min="1" max="1" width="5.6640625" style="390" customWidth="1"/>
    <col min="2" max="2" width="66.83203125" style="390" customWidth="1"/>
    <col min="3" max="3" width="27" style="390" customWidth="1"/>
    <col min="4" max="16384" width="9.33203125" style="390"/>
  </cols>
  <sheetData>
    <row r="1" spans="1:4" x14ac:dyDescent="0.25">
      <c r="A1" s="413"/>
      <c r="B1" s="413"/>
      <c r="C1" s="413"/>
    </row>
    <row r="2" spans="1:4" x14ac:dyDescent="0.25">
      <c r="A2" s="413"/>
      <c r="B2" s="501" t="s">
        <v>515</v>
      </c>
      <c r="C2" s="501"/>
    </row>
    <row r="3" spans="1:4" x14ac:dyDescent="0.25">
      <c r="A3" s="413"/>
      <c r="B3" s="413"/>
      <c r="C3" s="413"/>
    </row>
    <row r="4" spans="1:4" ht="33.200000000000003" customHeight="1" x14ac:dyDescent="0.25">
      <c r="A4" s="511" t="s">
        <v>479</v>
      </c>
      <c r="B4" s="511"/>
      <c r="C4" s="511"/>
    </row>
    <row r="5" spans="1:4" ht="15.95" customHeight="1" thickBot="1" x14ac:dyDescent="0.3">
      <c r="A5" s="412"/>
      <c r="B5" s="412"/>
      <c r="C5" s="431" t="str">
        <f>'KV_4.sz.mell.'!C5</f>
        <v>Forintban!</v>
      </c>
      <c r="D5" s="411"/>
    </row>
    <row r="6" spans="1:4" ht="26.45" customHeight="1" thickBot="1" x14ac:dyDescent="0.3">
      <c r="A6" s="430" t="s">
        <v>464</v>
      </c>
      <c r="B6" s="429" t="s">
        <v>478</v>
      </c>
      <c r="C6" s="428" t="s">
        <v>477</v>
      </c>
    </row>
    <row r="7" spans="1:4" ht="15.75" thickBot="1" x14ac:dyDescent="0.3">
      <c r="A7" s="427"/>
      <c r="B7" s="426" t="s">
        <v>136</v>
      </c>
      <c r="C7" s="425" t="s">
        <v>135</v>
      </c>
    </row>
    <row r="8" spans="1:4" x14ac:dyDescent="0.25">
      <c r="A8" s="424" t="s">
        <v>125</v>
      </c>
      <c r="B8" s="439"/>
      <c r="C8" s="438"/>
    </row>
    <row r="9" spans="1:4" x14ac:dyDescent="0.25">
      <c r="A9" s="417" t="s">
        <v>1</v>
      </c>
      <c r="B9" s="437"/>
      <c r="C9" s="436"/>
    </row>
    <row r="10" spans="1:4" ht="15.75" thickBot="1" x14ac:dyDescent="0.3">
      <c r="A10" s="420" t="s">
        <v>58</v>
      </c>
      <c r="B10" s="435"/>
      <c r="C10" s="434"/>
    </row>
    <row r="11" spans="1:4" s="391" customFormat="1" ht="17.25" customHeight="1" thickBot="1" x14ac:dyDescent="0.25">
      <c r="A11" s="433" t="s">
        <v>56</v>
      </c>
      <c r="B11" s="432" t="s">
        <v>476</v>
      </c>
      <c r="C11" s="414">
        <f>SUM(C8:C10)</f>
        <v>0</v>
      </c>
    </row>
    <row r="15" spans="1:4" ht="15.75" x14ac:dyDescent="0.25">
      <c r="B15" s="18"/>
    </row>
  </sheetData>
  <sheetProtection sheet="1"/>
  <mergeCells count="2">
    <mergeCell ref="A4:C4"/>
    <mergeCell ref="B2:C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E_1.1.sz.mell.</vt:lpstr>
      <vt:lpstr>E_1.2.sz.mell</vt:lpstr>
      <vt:lpstr>E_1.3.sz.mell.</vt:lpstr>
      <vt:lpstr>E_1.4.sz.mell.</vt:lpstr>
      <vt:lpstr>E_2.1.sz.mell.</vt:lpstr>
      <vt:lpstr>E_2.2.sz.mell.</vt:lpstr>
      <vt:lpstr>KV_3.sz.mell.</vt:lpstr>
      <vt:lpstr>KV_4.sz.mell.</vt:lpstr>
      <vt:lpstr>KV_5.sz.mell.</vt:lpstr>
      <vt:lpstr>E_6.sz.mell.</vt:lpstr>
      <vt:lpstr>E_7.sz.mell.</vt:lpstr>
      <vt:lpstr>KV_8.sz.mell.</vt:lpstr>
      <vt:lpstr>E_9.1.sz.mell</vt:lpstr>
      <vt:lpstr>E_9.1.1.sz.mell</vt:lpstr>
      <vt:lpstr>E_9.3.sz.mell</vt:lpstr>
      <vt:lpstr>E_9.3.1.sz.mell</vt:lpstr>
      <vt:lpstr>E_9.1.1.sz.mell!Nyomtatási_cím</vt:lpstr>
      <vt:lpstr>E_9.1.sz.mell!Nyomtatási_cím</vt:lpstr>
      <vt:lpstr>E_9.3.1.sz.mell!Nyomtatási_cím</vt:lpstr>
      <vt:lpstr>E_9.3.sz.mell!Nyomtatási_cím</vt:lpstr>
      <vt:lpstr>E_1.1.sz.mell.!Nyomtatási_terület</vt:lpstr>
      <vt:lpstr>E_1.2.sz.mell!Nyomtatási_terület</vt:lpstr>
      <vt:lpstr>E_1.3.sz.mell.!Nyomtatási_terület</vt:lpstr>
      <vt:lpstr>E_1.4.sz.mell.!Nyomtatási_terület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2019-08-28T06:58:56Z</cp:lastPrinted>
  <dcterms:created xsi:type="dcterms:W3CDTF">2019-08-28T06:48:04Z</dcterms:created>
  <dcterms:modified xsi:type="dcterms:W3CDTF">2019-08-29T07:31:02Z</dcterms:modified>
</cp:coreProperties>
</file>